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0"/>
  </bookViews>
  <sheets>
    <sheet name="Kredi Geri Ödeme" sheetId="1" r:id="rId1"/>
  </sheets>
  <definedNames>
    <definedName name="_xlnm.Print_Area" localSheetId="0">'Kredi Geri Ödeme'!$D$5:$O$142</definedName>
    <definedName name="_xlnm.Print_Titles" localSheetId="0">'Kredi Geri Ödeme'!$4:$21</definedName>
  </definedNames>
  <calcPr fullCalcOnLoad="1"/>
</workbook>
</file>

<file path=xl/sharedStrings.xml><?xml version="1.0" encoding="utf-8"?>
<sst xmlns="http://schemas.openxmlformats.org/spreadsheetml/2006/main" count="26" uniqueCount="23">
  <si>
    <t>KREDİ PARAMETRELERİ</t>
  </si>
  <si>
    <t xml:space="preserve">KREDİ GERİ ÖDEME PLANI </t>
  </si>
  <si>
    <t>TAKSİT</t>
  </si>
  <si>
    <t>TAKSİT TARİHLERİ</t>
  </si>
  <si>
    <t>BORÇ</t>
  </si>
  <si>
    <t>FAİZ</t>
  </si>
  <si>
    <t>BSMV</t>
  </si>
  <si>
    <t>KKDF</t>
  </si>
  <si>
    <t>FAİZ, BSMV, KKDF</t>
  </si>
  <si>
    <t>ANAPARA ÖDEMESİ</t>
  </si>
  <si>
    <t>Gün</t>
  </si>
  <si>
    <t>Ay</t>
  </si>
  <si>
    <t>Yıl</t>
  </si>
  <si>
    <t>TAKSİT TUTARI</t>
  </si>
  <si>
    <t>TOPLAM ÖDEME</t>
  </si>
  <si>
    <t>TOPLAM FAİZ</t>
  </si>
  <si>
    <t>VERGİ</t>
  </si>
  <si>
    <t>KÜM.FAİZ</t>
  </si>
  <si>
    <t>VADE</t>
  </si>
  <si>
    <t>KREDİ TUTARI</t>
  </si>
  <si>
    <t>TARİH</t>
  </si>
  <si>
    <t>İsmet Kaptan Mh. Hürriyet Blv. Kavala Plaza No:4/1 D:401 Çankaya / İZMİR</t>
  </si>
  <si>
    <t>Tel : 0.232.483 80 85  eposta: mizan@mizandenetim.com   web: www.mizandenetim.com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</si>
</sst>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%"/>
    <numFmt numFmtId="173" formatCode="dd/mm/yy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0.00000"/>
    <numFmt numFmtId="188" formatCode="0.0000"/>
    <numFmt numFmtId="189" formatCode="0.000"/>
    <numFmt numFmtId="190" formatCode="0.0%"/>
  </numFmts>
  <fonts count="52">
    <font>
      <sz val="10"/>
      <name val="Arial Tur"/>
      <family val="0"/>
    </font>
    <font>
      <sz val="8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sz val="10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rebuchet MS"/>
      <family val="2"/>
    </font>
    <font>
      <sz val="10"/>
      <name val="Calibri"/>
      <family val="2"/>
    </font>
    <font>
      <b/>
      <sz val="28"/>
      <color indexed="8"/>
      <name val="Calibri"/>
      <family val="2"/>
    </font>
    <font>
      <b/>
      <sz val="9"/>
      <color indexed="20"/>
      <name val="Calibri"/>
      <family val="2"/>
    </font>
    <font>
      <b/>
      <sz val="12"/>
      <color indexed="8"/>
      <name val="Calibri"/>
      <family val="2"/>
    </font>
    <font>
      <sz val="8"/>
      <color indexed="56"/>
      <name val="Trebuchet MS"/>
      <family val="2"/>
    </font>
    <font>
      <b/>
      <sz val="8"/>
      <color indexed="5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rebuchet MS"/>
      <family val="2"/>
    </font>
    <font>
      <b/>
      <sz val="28"/>
      <color theme="1"/>
      <name val="Calibri"/>
      <family val="2"/>
    </font>
    <font>
      <b/>
      <sz val="9"/>
      <color rgb="FF800080"/>
      <name val="Calibri"/>
      <family val="2"/>
    </font>
    <font>
      <b/>
      <sz val="12"/>
      <color theme="1"/>
      <name val="Calibri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>
        <color indexed="63"/>
      </right>
      <top style="double">
        <color rgb="FF002060"/>
      </top>
      <bottom style="thin">
        <color rgb="FF002060"/>
      </bottom>
    </border>
    <border>
      <left>
        <color indexed="63"/>
      </left>
      <right style="double">
        <color rgb="FF002060"/>
      </right>
      <top style="double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double">
        <color rgb="FF002060"/>
      </top>
      <bottom style="thin">
        <color rgb="FF002060"/>
      </bottom>
    </border>
    <border>
      <left style="thin">
        <color rgb="FF002060"/>
      </left>
      <right style="double">
        <color rgb="FF002060"/>
      </right>
      <top style="double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double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double">
        <color rgb="FF002060"/>
      </left>
      <right>
        <color indexed="63"/>
      </right>
      <top style="thin">
        <color rgb="FF002060"/>
      </top>
      <bottom style="double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double">
        <color rgb="FF002060"/>
      </bottom>
    </border>
    <border>
      <left style="thin">
        <color rgb="FF002060"/>
      </left>
      <right style="double">
        <color rgb="FF002060"/>
      </right>
      <top style="thin">
        <color rgb="FF002060"/>
      </top>
      <bottom style="double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double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double">
        <color rgb="FF002060"/>
      </bottom>
    </border>
    <border>
      <left>
        <color indexed="63"/>
      </left>
      <right style="double">
        <color rgb="FF002060"/>
      </right>
      <top style="thin">
        <color rgb="FF002060"/>
      </top>
      <bottom style="double">
        <color rgb="FF002060"/>
      </bottom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double">
        <color rgb="FF002060"/>
      </left>
      <right>
        <color indexed="63"/>
      </right>
      <top style="double">
        <color rgb="FF002060"/>
      </top>
      <bottom style="thin">
        <color rgb="FF002060"/>
      </bottom>
    </border>
    <border>
      <left style="double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/>
      <right/>
      <top/>
      <bottom style="thin"/>
    </border>
    <border>
      <left>
        <color indexed="63"/>
      </left>
      <right style="thin">
        <color rgb="FF002060"/>
      </right>
      <top style="double">
        <color rgb="FF002060"/>
      </top>
      <bottom style="thin">
        <color rgb="FF002060"/>
      </bottom>
    </border>
    <border>
      <left style="double">
        <color rgb="FF002060"/>
      </left>
      <right style="thin">
        <color rgb="FF002060"/>
      </right>
      <top style="double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double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double">
        <color rgb="FF002060"/>
      </top>
      <bottom style="thin">
        <color indexed="31"/>
      </bottom>
    </border>
    <border>
      <left style="thin">
        <color rgb="FF002060"/>
      </left>
      <right style="thin">
        <color rgb="FF002060"/>
      </right>
      <top style="thin">
        <color indexed="31"/>
      </top>
      <bottom style="thin">
        <color indexed="31"/>
      </bottom>
    </border>
    <border>
      <left style="thin">
        <color rgb="FF002060"/>
      </left>
      <right style="thin">
        <color rgb="FF002060"/>
      </right>
      <top style="thin">
        <color indexed="31"/>
      </top>
      <bottom style="thin">
        <color rgb="FF002060"/>
      </bottom>
    </border>
    <border>
      <left style="thin">
        <color rgb="FF002060"/>
      </left>
      <right style="double">
        <color rgb="FF002060"/>
      </right>
      <top style="double">
        <color rgb="FF002060"/>
      </top>
      <bottom style="thin">
        <color indexed="31"/>
      </bottom>
    </border>
    <border>
      <left style="thin">
        <color rgb="FF002060"/>
      </left>
      <right style="double">
        <color rgb="FF002060"/>
      </right>
      <top style="thin">
        <color indexed="31"/>
      </top>
      <bottom style="thin">
        <color indexed="31"/>
      </bottom>
    </border>
    <border>
      <left style="thin">
        <color rgb="FF002060"/>
      </left>
      <right style="double">
        <color rgb="FF002060"/>
      </right>
      <top style="thin">
        <color indexed="31"/>
      </top>
      <bottom style="thin">
        <color rgb="FF002060"/>
      </bottom>
    </border>
    <border>
      <left style="thin">
        <color rgb="FF002060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double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4" fontId="1" fillId="0" borderId="0" xfId="0" applyNumberFormat="1" applyFont="1" applyFill="1" applyAlignment="1" applyProtection="1">
      <alignment/>
      <protection hidden="1"/>
    </xf>
    <xf numFmtId="10" fontId="46" fillId="0" borderId="10" xfId="0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/>
      <protection hidden="1"/>
    </xf>
    <xf numFmtId="0" fontId="46" fillId="0" borderId="12" xfId="0" applyFont="1" applyFill="1" applyBorder="1" applyAlignment="1" applyProtection="1">
      <alignment horizontal="left"/>
      <protection hidden="1"/>
    </xf>
    <xf numFmtId="4" fontId="46" fillId="0" borderId="13" xfId="0" applyNumberFormat="1" applyFont="1" applyFill="1" applyBorder="1" applyAlignment="1" applyProtection="1">
      <alignment horizontal="right" indent="1"/>
      <protection hidden="1"/>
    </xf>
    <xf numFmtId="10" fontId="46" fillId="0" borderId="14" xfId="0" applyNumberFormat="1" applyFont="1" applyFill="1" applyBorder="1" applyAlignment="1" applyProtection="1">
      <alignment/>
      <protection hidden="1"/>
    </xf>
    <xf numFmtId="0" fontId="46" fillId="0" borderId="15" xfId="0" applyFont="1" applyFill="1" applyBorder="1" applyAlignment="1" applyProtection="1">
      <alignment/>
      <protection hidden="1"/>
    </xf>
    <xf numFmtId="0" fontId="46" fillId="0" borderId="16" xfId="0" applyFont="1" applyFill="1" applyBorder="1" applyAlignment="1" applyProtection="1">
      <alignment horizontal="left"/>
      <protection hidden="1"/>
    </xf>
    <xf numFmtId="4" fontId="46" fillId="0" borderId="17" xfId="0" applyNumberFormat="1" applyFont="1" applyFill="1" applyBorder="1" applyAlignment="1" applyProtection="1">
      <alignment horizontal="right" indent="1"/>
      <protection hidden="1"/>
    </xf>
    <xf numFmtId="0" fontId="46" fillId="0" borderId="16" xfId="0" applyFont="1" applyFill="1" applyBorder="1" applyAlignment="1" applyProtection="1">
      <alignment horizontal="left" vertical="center"/>
      <protection hidden="1"/>
    </xf>
    <xf numFmtId="0" fontId="46" fillId="0" borderId="18" xfId="0" applyFont="1" applyFill="1" applyBorder="1" applyAlignment="1" applyProtection="1">
      <alignment horizontal="left" vertical="center"/>
      <protection hidden="1"/>
    </xf>
    <xf numFmtId="0" fontId="46" fillId="0" borderId="19" xfId="0" applyFont="1" applyFill="1" applyBorder="1" applyAlignment="1" applyProtection="1">
      <alignment horizontal="left" vertical="center" indent="1"/>
      <protection hidden="1"/>
    </xf>
    <xf numFmtId="0" fontId="46" fillId="0" borderId="20" xfId="0" applyFont="1" applyFill="1" applyBorder="1" applyAlignment="1" applyProtection="1">
      <alignment horizontal="left"/>
      <protection hidden="1"/>
    </xf>
    <xf numFmtId="4" fontId="46" fillId="0" borderId="21" xfId="0" applyNumberFormat="1" applyFont="1" applyFill="1" applyBorder="1" applyAlignment="1" applyProtection="1">
      <alignment horizontal="right" indent="1"/>
      <protection hidden="1"/>
    </xf>
    <xf numFmtId="0" fontId="46" fillId="0" borderId="14" xfId="0" applyFont="1" applyFill="1" applyBorder="1" applyAlignment="1" applyProtection="1">
      <alignment/>
      <protection locked="0"/>
    </xf>
    <xf numFmtId="4" fontId="46" fillId="0" borderId="14" xfId="0" applyNumberFormat="1" applyFont="1" applyFill="1" applyBorder="1" applyAlignment="1" applyProtection="1">
      <alignment/>
      <protection locked="0"/>
    </xf>
    <xf numFmtId="0" fontId="46" fillId="0" borderId="20" xfId="0" applyFont="1" applyFill="1" applyBorder="1" applyAlignment="1" applyProtection="1">
      <alignment horizontal="left" vertical="center"/>
      <protection hidden="1"/>
    </xf>
    <xf numFmtId="0" fontId="46" fillId="0" borderId="22" xfId="0" applyFont="1" applyFill="1" applyBorder="1" applyAlignment="1" applyProtection="1">
      <alignment horizontal="left" vertical="center"/>
      <protection hidden="1"/>
    </xf>
    <xf numFmtId="173" fontId="46" fillId="0" borderId="23" xfId="0" applyNumberFormat="1" applyFont="1" applyFill="1" applyBorder="1" applyAlignment="1" applyProtection="1">
      <alignment/>
      <protection locked="0"/>
    </xf>
    <xf numFmtId="0" fontId="46" fillId="0" borderId="24" xfId="0" applyFont="1" applyFill="1" applyBorder="1" applyAlignment="1" applyProtection="1">
      <alignment/>
      <protection hidden="1"/>
    </xf>
    <xf numFmtId="1" fontId="1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4" fontId="1" fillId="0" borderId="26" xfId="0" applyNumberFormat="1" applyFont="1" applyFill="1" applyBorder="1" applyAlignment="1" applyProtection="1">
      <alignment/>
      <protection hidden="1"/>
    </xf>
    <xf numFmtId="4" fontId="1" fillId="0" borderId="26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Alignment="1" applyProtection="1" quotePrefix="1">
      <alignment horizontal="right"/>
      <protection hidden="1"/>
    </xf>
    <xf numFmtId="174" fontId="1" fillId="0" borderId="0" xfId="0" applyNumberFormat="1" applyFont="1" applyFill="1" applyAlignment="1" applyProtection="1">
      <alignment/>
      <protection hidden="1"/>
    </xf>
    <xf numFmtId="4" fontId="1" fillId="0" borderId="17" xfId="0" applyNumberFormat="1" applyFont="1" applyFill="1" applyBorder="1" applyAlignment="1" applyProtection="1">
      <alignment/>
      <protection hidden="1"/>
    </xf>
    <xf numFmtId="0" fontId="46" fillId="0" borderId="27" xfId="0" applyFont="1" applyFill="1" applyBorder="1" applyAlignment="1" applyProtection="1">
      <alignment horizontal="left" vertical="center" indent="1"/>
      <protection hidden="1"/>
    </xf>
    <xf numFmtId="0" fontId="46" fillId="0" borderId="28" xfId="0" applyFont="1" applyFill="1" applyBorder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/>
      <protection hidden="1"/>
    </xf>
    <xf numFmtId="0" fontId="23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Alignment="1" applyProtection="1">
      <alignment/>
      <protection hidden="1"/>
    </xf>
    <xf numFmtId="0" fontId="47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vertical="center" indent="18"/>
      <protection hidden="1"/>
    </xf>
    <xf numFmtId="0" fontId="48" fillId="33" borderId="0" xfId="0" applyFont="1" applyFill="1" applyBorder="1" applyAlignment="1" applyProtection="1">
      <alignment horizontal="left" vertical="center" indent="3"/>
      <protection hidden="1"/>
    </xf>
    <xf numFmtId="0" fontId="23" fillId="33" borderId="0" xfId="0" applyFont="1" applyFill="1" applyBorder="1" applyAlignment="1" applyProtection="1">
      <alignment horizontal="left" indent="3"/>
      <protection hidden="1"/>
    </xf>
    <xf numFmtId="0" fontId="23" fillId="33" borderId="29" xfId="0" applyFont="1" applyFill="1" applyBorder="1" applyAlignment="1" applyProtection="1">
      <alignment/>
      <protection hidden="1"/>
    </xf>
    <xf numFmtId="0" fontId="49" fillId="33" borderId="29" xfId="0" applyFont="1" applyFill="1" applyBorder="1" applyAlignment="1" applyProtection="1">
      <alignment horizontal="right"/>
      <protection hidden="1"/>
    </xf>
    <xf numFmtId="0" fontId="4" fillId="33" borderId="29" xfId="0" applyFont="1" applyFill="1" applyBorder="1" applyAlignment="1" applyProtection="1">
      <alignment horizontal="left" vertical="top" indent="18"/>
      <protection hidden="1"/>
    </xf>
    <xf numFmtId="0" fontId="48" fillId="33" borderId="29" xfId="0" applyFont="1" applyFill="1" applyBorder="1" applyAlignment="1" applyProtection="1">
      <alignment horizontal="left" indent="3"/>
      <protection hidden="1"/>
    </xf>
    <xf numFmtId="0" fontId="50" fillId="34" borderId="26" xfId="0" applyFont="1" applyFill="1" applyBorder="1" applyAlignment="1" applyProtection="1">
      <alignment horizontal="center" vertical="center"/>
      <protection hidden="1"/>
    </xf>
    <xf numFmtId="0" fontId="51" fillId="34" borderId="26" xfId="0" applyFont="1" applyFill="1" applyBorder="1" applyAlignment="1" applyProtection="1">
      <alignment horizontal="center"/>
      <protection hidden="1"/>
    </xf>
    <xf numFmtId="10" fontId="46" fillId="0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Fill="1" applyBorder="1" applyAlignment="1" applyProtection="1">
      <alignment horizontal="right"/>
      <protection hidden="1"/>
    </xf>
    <xf numFmtId="4" fontId="1" fillId="0" borderId="18" xfId="0" applyNumberFormat="1" applyFont="1" applyFill="1" applyBorder="1" applyAlignment="1" applyProtection="1">
      <alignment horizontal="right"/>
      <protection hidden="1"/>
    </xf>
    <xf numFmtId="0" fontId="46" fillId="0" borderId="27" xfId="0" applyFont="1" applyFill="1" applyBorder="1" applyAlignment="1" applyProtection="1">
      <alignment horizontal="left" vertical="center" indent="1"/>
      <protection hidden="1"/>
    </xf>
    <xf numFmtId="0" fontId="46" fillId="0" borderId="12" xfId="0" applyFont="1" applyFill="1" applyBorder="1" applyAlignment="1" applyProtection="1">
      <alignment horizontal="left" vertical="center" indent="1"/>
      <protection hidden="1"/>
    </xf>
    <xf numFmtId="0" fontId="46" fillId="0" borderId="30" xfId="0" applyFont="1" applyFill="1" applyBorder="1" applyAlignment="1" applyProtection="1">
      <alignment horizontal="left" vertical="center" indent="1"/>
      <protection hidden="1"/>
    </xf>
    <xf numFmtId="0" fontId="46" fillId="0" borderId="28" xfId="0" applyFont="1" applyFill="1" applyBorder="1" applyAlignment="1" applyProtection="1">
      <alignment horizontal="left" vertical="center" indent="1"/>
      <protection hidden="1"/>
    </xf>
    <xf numFmtId="0" fontId="46" fillId="0" borderId="16" xfId="0" applyFont="1" applyFill="1" applyBorder="1" applyAlignment="1" applyProtection="1">
      <alignment horizontal="left" vertical="center" indent="1"/>
      <protection hidden="1"/>
    </xf>
    <xf numFmtId="0" fontId="46" fillId="0" borderId="18" xfId="0" applyFont="1" applyFill="1" applyBorder="1" applyAlignment="1" applyProtection="1">
      <alignment horizontal="left" vertical="center" indent="1"/>
      <protection hidden="1"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25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26" xfId="0" applyFont="1" applyFill="1" applyBorder="1" applyAlignment="1" applyProtection="1">
      <alignment horizontal="center" vertical="center"/>
      <protection hidden="1"/>
    </xf>
    <xf numFmtId="0" fontId="51" fillId="34" borderId="33" xfId="0" applyFont="1" applyFill="1" applyBorder="1" applyAlignment="1" applyProtection="1">
      <alignment horizontal="center" vertical="center" wrapText="1"/>
      <protection hidden="1"/>
    </xf>
    <xf numFmtId="0" fontId="51" fillId="34" borderId="34" xfId="0" applyFont="1" applyFill="1" applyBorder="1" applyAlignment="1" applyProtection="1">
      <alignment horizontal="center" vertical="center" wrapText="1"/>
      <protection hidden="1"/>
    </xf>
    <xf numFmtId="0" fontId="51" fillId="34" borderId="35" xfId="0" applyFont="1" applyFill="1" applyBorder="1" applyAlignment="1" applyProtection="1">
      <alignment horizontal="center" vertical="center" wrapText="1"/>
      <protection hidden="1"/>
    </xf>
    <xf numFmtId="0" fontId="51" fillId="34" borderId="36" xfId="0" applyFont="1" applyFill="1" applyBorder="1" applyAlignment="1" applyProtection="1">
      <alignment horizontal="center" vertical="center" wrapText="1"/>
      <protection hidden="1"/>
    </xf>
    <xf numFmtId="0" fontId="51" fillId="34" borderId="37" xfId="0" applyFont="1" applyFill="1" applyBorder="1" applyAlignment="1" applyProtection="1">
      <alignment horizontal="center" vertical="center" wrapText="1"/>
      <protection hidden="1"/>
    </xf>
    <xf numFmtId="0" fontId="51" fillId="34" borderId="38" xfId="0" applyFont="1" applyFill="1" applyBorder="1" applyAlignment="1" applyProtection="1">
      <alignment horizontal="center" vertical="center" wrapText="1"/>
      <protection hidden="1"/>
    </xf>
    <xf numFmtId="0" fontId="51" fillId="34" borderId="39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41" xfId="0" applyFont="1" applyFill="1" applyBorder="1" applyAlignment="1" applyProtection="1">
      <alignment horizontal="center" vertical="center"/>
      <protection hidden="1"/>
    </xf>
    <xf numFmtId="0" fontId="51" fillId="34" borderId="42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4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2">
    <dxf>
      <font>
        <b/>
        <i val="0"/>
      </font>
      <fill>
        <patternFill>
          <bgColor theme="0" tint="-0.149959996342659"/>
        </patternFill>
      </fill>
      <border>
        <left/>
        <right/>
      </border>
    </dxf>
    <dxf>
      <border>
        <left/>
        <right/>
        <top/>
        <bottom/>
      </border>
    </dxf>
    <dxf>
      <fill>
        <patternFill>
          <bgColor theme="0" tint="-0.149959996342659"/>
        </patternFill>
      </fill>
      <border>
        <left/>
        <right/>
      </border>
    </dxf>
    <dxf>
      <border>
        <left/>
        <right/>
        <top/>
        <bottom/>
      </border>
    </dxf>
    <dxf>
      <fill>
        <patternFill>
          <bgColor theme="0" tint="-0.149959996342659"/>
        </patternFill>
      </fill>
      <border>
        <left/>
        <right/>
      </border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b/>
        <i val="0"/>
      </font>
      <border>
        <right/>
      </border>
    </dxf>
    <dxf>
      <border>
        <left/>
        <right/>
      </border>
    </dxf>
    <dxf>
      <font>
        <b/>
        <i val="0"/>
      </font>
      <fill>
        <patternFill>
          <bgColor theme="0" tint="-0.149959996342659"/>
        </patternFill>
      </fill>
      <border>
        <left/>
        <right/>
      </border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  <border>
        <right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  <border>
        <left/>
        <right/>
      </border>
    </dxf>
    <dxf>
      <border>
        <left/>
        <right/>
        <top/>
        <bottom/>
      </border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left>
          <color rgb="FF000000"/>
        </left>
        <right>
          <color rgb="FF000000"/>
        </right>
      </border>
    </dxf>
    <dxf>
      <font>
        <b/>
        <i val="0"/>
      </font>
      <fill>
        <patternFill>
          <bgColor theme="0" tint="-0.149959996342659"/>
        </patternFill>
      </fill>
      <border>
        <right>
          <color rgb="FF000000"/>
        </right>
      </border>
    </dxf>
    <dxf>
      <font>
        <b/>
        <i val="0"/>
      </font>
      <border>
        <right>
          <color rgb="FF000000"/>
        </right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</xdr:row>
      <xdr:rowOff>66675</xdr:rowOff>
    </xdr:from>
    <xdr:ext cx="857250" cy="304800"/>
    <xdr:sp>
      <xdr:nvSpPr>
        <xdr:cNvPr id="1" name="AutoShape 2"/>
        <xdr:cNvSpPr>
          <a:spLocks noChangeAspect="1"/>
        </xdr:cNvSpPr>
      </xdr:nvSpPr>
      <xdr:spPr>
        <a:xfrm>
          <a:off x="5915025" y="781050"/>
          <a:ext cx="857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10</xdr:col>
      <xdr:colOff>238125</xdr:colOff>
      <xdr:row>4</xdr:row>
      <xdr:rowOff>66675</xdr:rowOff>
    </xdr:from>
    <xdr:ext cx="1476375" cy="304800"/>
    <xdr:sp>
      <xdr:nvSpPr>
        <xdr:cNvPr id="2" name="AutoShape 6"/>
        <xdr:cNvSpPr>
          <a:spLocks noChangeAspect="1"/>
        </xdr:cNvSpPr>
      </xdr:nvSpPr>
      <xdr:spPr>
        <a:xfrm>
          <a:off x="5295900" y="781050"/>
          <a:ext cx="1476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66675</xdr:rowOff>
    </xdr:from>
    <xdr:ext cx="857250" cy="304800"/>
    <xdr:sp>
      <xdr:nvSpPr>
        <xdr:cNvPr id="3" name="AutoShape 10"/>
        <xdr:cNvSpPr>
          <a:spLocks noChangeAspect="1"/>
        </xdr:cNvSpPr>
      </xdr:nvSpPr>
      <xdr:spPr>
        <a:xfrm>
          <a:off x="5915025" y="781050"/>
          <a:ext cx="857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66700" cy="352425"/>
    <xdr:sp>
      <xdr:nvSpPr>
        <xdr:cNvPr id="4" name="AutoShape 2"/>
        <xdr:cNvSpPr>
          <a:spLocks noChangeAspect="1"/>
        </xdr:cNvSpPr>
      </xdr:nvSpPr>
      <xdr:spPr>
        <a:xfrm>
          <a:off x="695325" y="34290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23900" cy="352425"/>
    <xdr:sp>
      <xdr:nvSpPr>
        <xdr:cNvPr id="5" name="AutoShape 6"/>
        <xdr:cNvSpPr>
          <a:spLocks noChangeAspect="1"/>
        </xdr:cNvSpPr>
      </xdr:nvSpPr>
      <xdr:spPr>
        <a:xfrm>
          <a:off x="695325" y="3429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66700" cy="352425"/>
    <xdr:sp>
      <xdr:nvSpPr>
        <xdr:cNvPr id="6" name="AutoShape 10"/>
        <xdr:cNvSpPr>
          <a:spLocks noChangeAspect="1"/>
        </xdr:cNvSpPr>
      </xdr:nvSpPr>
      <xdr:spPr>
        <a:xfrm>
          <a:off x="695325" y="34290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23900" cy="352425"/>
    <xdr:sp>
      <xdr:nvSpPr>
        <xdr:cNvPr id="7" name="AutoShape 6"/>
        <xdr:cNvSpPr>
          <a:spLocks noChangeAspect="1"/>
        </xdr:cNvSpPr>
      </xdr:nvSpPr>
      <xdr:spPr>
        <a:xfrm>
          <a:off x="695325" y="3429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47625</xdr:rowOff>
    </xdr:from>
    <xdr:ext cx="76200" cy="295275"/>
    <xdr:sp>
      <xdr:nvSpPr>
        <xdr:cNvPr id="8" name="AutoShape 14"/>
        <xdr:cNvSpPr>
          <a:spLocks noChangeAspect="1"/>
        </xdr:cNvSpPr>
      </xdr:nvSpPr>
      <xdr:spPr>
        <a:xfrm>
          <a:off x="695325" y="390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276225</xdr:colOff>
      <xdr:row>1</xdr:row>
      <xdr:rowOff>123825</xdr:rowOff>
    </xdr:from>
    <xdr:to>
      <xdr:col>7</xdr:col>
      <xdr:colOff>95250</xdr:colOff>
      <xdr:row>5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04800"/>
          <a:ext cx="1924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2</xdr:row>
      <xdr:rowOff>0</xdr:rowOff>
    </xdr:from>
    <xdr:ext cx="266700" cy="352425"/>
    <xdr:sp>
      <xdr:nvSpPr>
        <xdr:cNvPr id="10" name="AutoShape 2"/>
        <xdr:cNvSpPr>
          <a:spLocks noChangeAspect="1"/>
        </xdr:cNvSpPr>
      </xdr:nvSpPr>
      <xdr:spPr>
        <a:xfrm>
          <a:off x="695325" y="34290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14325" cy="352425"/>
    <xdr:sp>
      <xdr:nvSpPr>
        <xdr:cNvPr id="11" name="AutoShape 6"/>
        <xdr:cNvSpPr>
          <a:spLocks noChangeAspect="1"/>
        </xdr:cNvSpPr>
      </xdr:nvSpPr>
      <xdr:spPr>
        <a:xfrm>
          <a:off x="695325" y="342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66700" cy="352425"/>
    <xdr:sp>
      <xdr:nvSpPr>
        <xdr:cNvPr id="12" name="AutoShape 10"/>
        <xdr:cNvSpPr>
          <a:spLocks noChangeAspect="1"/>
        </xdr:cNvSpPr>
      </xdr:nvSpPr>
      <xdr:spPr>
        <a:xfrm>
          <a:off x="695325" y="34290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14325" cy="352425"/>
    <xdr:sp>
      <xdr:nvSpPr>
        <xdr:cNvPr id="13" name="AutoShape 6"/>
        <xdr:cNvSpPr>
          <a:spLocks noChangeAspect="1"/>
        </xdr:cNvSpPr>
      </xdr:nvSpPr>
      <xdr:spPr>
        <a:xfrm>
          <a:off x="695325" y="342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200025</xdr:colOff>
      <xdr:row>2</xdr:row>
      <xdr:rowOff>47625</xdr:rowOff>
    </xdr:from>
    <xdr:ext cx="76200" cy="295275"/>
    <xdr:sp>
      <xdr:nvSpPr>
        <xdr:cNvPr id="14" name="AutoShape 14"/>
        <xdr:cNvSpPr>
          <a:spLocks noChangeAspect="1"/>
        </xdr:cNvSpPr>
      </xdr:nvSpPr>
      <xdr:spPr>
        <a:xfrm>
          <a:off x="895350" y="390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3:AC142"/>
  <sheetViews>
    <sheetView showGridLines="0" showRowColHeaders="0" tabSelected="1" zoomScale="90" zoomScaleNormal="90" zoomScalePageLayoutView="0" workbookViewId="0" topLeftCell="A1">
      <pane ySplit="21" topLeftCell="A22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9.125" style="3" customWidth="1"/>
    <col min="2" max="2" width="9.125" style="3" hidden="1" customWidth="1"/>
    <col min="3" max="3" width="3.625" style="3" hidden="1" customWidth="1"/>
    <col min="4" max="4" width="9.25390625" style="3" customWidth="1"/>
    <col min="5" max="5" width="5.125" style="3" customWidth="1"/>
    <col min="6" max="6" width="3.625" style="3" customWidth="1"/>
    <col min="7" max="7" width="6.00390625" style="3" customWidth="1"/>
    <col min="8" max="8" width="14.875" style="3" customWidth="1"/>
    <col min="9" max="9" width="3.125" style="3" customWidth="1"/>
    <col min="10" max="10" width="15.25390625" style="3" customWidth="1"/>
    <col min="11" max="12" width="11.25390625" style="3" customWidth="1"/>
    <col min="13" max="13" width="14.75390625" style="4" customWidth="1"/>
    <col min="14" max="14" width="15.25390625" style="4" customWidth="1"/>
    <col min="15" max="15" width="11.75390625" style="3" customWidth="1"/>
    <col min="16" max="16" width="9.125" style="3" customWidth="1"/>
    <col min="17" max="17" width="14.625" style="3" hidden="1" customWidth="1"/>
    <col min="18" max="18" width="9.125" style="3" hidden="1" customWidth="1"/>
    <col min="19" max="24" width="9.125" style="3" customWidth="1"/>
    <col min="25" max="16384" width="9.125" style="1" customWidth="1"/>
  </cols>
  <sheetData>
    <row r="1" ht="14.25" customHeight="1"/>
    <row r="2" s="40" customFormat="1" ht="12.75"/>
    <row r="3" spans="1:8" s="42" customFormat="1" ht="12.75">
      <c r="A3" s="41"/>
      <c r="B3" s="41"/>
      <c r="C3" s="41"/>
      <c r="D3" s="41"/>
      <c r="E3" s="41"/>
      <c r="F3" s="41"/>
      <c r="G3" s="41"/>
      <c r="H3" s="41"/>
    </row>
    <row r="4" spans="1:8" s="42" customFormat="1" ht="16.5" customHeight="1">
      <c r="A4" s="41"/>
      <c r="B4" s="43"/>
      <c r="C4" s="44"/>
      <c r="D4" s="44" t="s">
        <v>21</v>
      </c>
      <c r="E4" s="45"/>
      <c r="F4" s="46"/>
      <c r="G4" s="46"/>
      <c r="H4" s="41"/>
    </row>
    <row r="5" spans="2:5" s="47" customFormat="1" ht="15.75">
      <c r="B5" s="48"/>
      <c r="C5" s="49"/>
      <c r="D5" s="49" t="s">
        <v>22</v>
      </c>
      <c r="E5" s="50"/>
    </row>
    <row r="6" spans="13:14" ht="14.25" customHeight="1">
      <c r="M6" s="3"/>
      <c r="N6" s="3"/>
    </row>
    <row r="7" spans="13:14" ht="14.25" customHeight="1">
      <c r="M7" s="3"/>
      <c r="N7" s="3"/>
    </row>
    <row r="8" spans="13:14" ht="14.25" customHeight="1">
      <c r="M8" s="3"/>
      <c r="N8" s="3"/>
    </row>
    <row r="9" spans="4:16" ht="14.25" customHeight="1" thickBot="1">
      <c r="D9" s="5" t="s">
        <v>0</v>
      </c>
      <c r="E9" s="6"/>
      <c r="F9" s="6"/>
      <c r="G9" s="7"/>
      <c r="L9" s="4"/>
      <c r="O9" s="4"/>
      <c r="P9" s="8"/>
    </row>
    <row r="10" spans="4:13" ht="14.25" customHeight="1" thickTop="1">
      <c r="D10" s="56" t="s">
        <v>5</v>
      </c>
      <c r="E10" s="57"/>
      <c r="F10" s="57"/>
      <c r="G10" s="58"/>
      <c r="H10" s="9">
        <v>0.0189</v>
      </c>
      <c r="I10" s="10"/>
      <c r="J10" s="7"/>
      <c r="K10" s="38" t="s">
        <v>13</v>
      </c>
      <c r="L10" s="11"/>
      <c r="M10" s="12">
        <f>IF(H14=0,"",(IF(H10&gt;0,(((((1+H13)^H14)*H13)/(((1+H13)^H14)-1))*H15),"")))</f>
        <v>5149.3249433743285</v>
      </c>
    </row>
    <row r="11" spans="4:13" ht="15" customHeight="1">
      <c r="D11" s="59" t="s">
        <v>16</v>
      </c>
      <c r="E11" s="60"/>
      <c r="F11" s="60"/>
      <c r="G11" s="61"/>
      <c r="H11" s="53">
        <v>0.05</v>
      </c>
      <c r="I11" s="14"/>
      <c r="J11" s="7"/>
      <c r="K11" s="39" t="s">
        <v>14</v>
      </c>
      <c r="L11" s="15"/>
      <c r="M11" s="16">
        <f>IF(M10="","",(M10*H14))</f>
        <v>10298.649886748657</v>
      </c>
    </row>
    <row r="12" spans="4:13" ht="15" customHeight="1" thickBot="1">
      <c r="D12" s="39" t="s">
        <v>7</v>
      </c>
      <c r="E12" s="17"/>
      <c r="F12" s="17"/>
      <c r="G12" s="18"/>
      <c r="H12" s="53"/>
      <c r="I12" s="14"/>
      <c r="J12" s="7"/>
      <c r="K12" s="19" t="s">
        <v>15</v>
      </c>
      <c r="L12" s="20"/>
      <c r="M12" s="21">
        <f>IF(M11="","",(M11-H15))</f>
        <v>298.6498867486571</v>
      </c>
    </row>
    <row r="13" spans="4:12" ht="15" customHeight="1" thickTop="1">
      <c r="D13" s="39" t="s">
        <v>17</v>
      </c>
      <c r="E13" s="17"/>
      <c r="F13" s="17"/>
      <c r="G13" s="18"/>
      <c r="H13" s="13">
        <f>H10+H10*(H11+H12)</f>
        <v>0.019845</v>
      </c>
      <c r="I13" s="14"/>
      <c r="K13" s="4"/>
      <c r="L13" s="4"/>
    </row>
    <row r="14" spans="4:16" ht="15" customHeight="1">
      <c r="D14" s="39" t="s">
        <v>18</v>
      </c>
      <c r="E14" s="17"/>
      <c r="F14" s="17"/>
      <c r="G14" s="18"/>
      <c r="H14" s="22">
        <v>2</v>
      </c>
      <c r="I14" s="14"/>
      <c r="K14" s="4"/>
      <c r="L14" s="4"/>
      <c r="P14" s="8"/>
    </row>
    <row r="15" spans="4:16" ht="15" customHeight="1">
      <c r="D15" s="39" t="s">
        <v>19</v>
      </c>
      <c r="E15" s="17"/>
      <c r="F15" s="17"/>
      <c r="G15" s="18"/>
      <c r="H15" s="23">
        <v>10000</v>
      </c>
      <c r="I15" s="14"/>
      <c r="K15" s="4"/>
      <c r="L15" s="4"/>
      <c r="P15" s="8"/>
    </row>
    <row r="16" spans="4:16" ht="15" customHeight="1" thickBot="1">
      <c r="D16" s="19" t="s">
        <v>20</v>
      </c>
      <c r="E16" s="24"/>
      <c r="F16" s="24"/>
      <c r="G16" s="25"/>
      <c r="H16" s="26">
        <v>39814</v>
      </c>
      <c r="I16" s="27"/>
      <c r="K16" s="4"/>
      <c r="L16" s="4"/>
      <c r="P16" s="8"/>
    </row>
    <row r="17" spans="11:16" ht="14.25" thickTop="1">
      <c r="K17" s="4"/>
      <c r="L17" s="4"/>
      <c r="O17" s="28"/>
      <c r="P17" s="8"/>
    </row>
    <row r="18" spans="4:14" ht="14.25" thickBot="1">
      <c r="D18" s="29" t="s">
        <v>1</v>
      </c>
      <c r="E18" s="30"/>
      <c r="F18" s="30"/>
      <c r="G18" s="30"/>
      <c r="M18" s="3"/>
      <c r="N18" s="3"/>
    </row>
    <row r="19" spans="4:15" ht="14.25" customHeight="1" thickTop="1">
      <c r="D19" s="62" t="s">
        <v>2</v>
      </c>
      <c r="E19" s="64" t="s">
        <v>3</v>
      </c>
      <c r="F19" s="64"/>
      <c r="G19" s="64"/>
      <c r="H19" s="72" t="s">
        <v>4</v>
      </c>
      <c r="I19" s="73"/>
      <c r="J19" s="66" t="s">
        <v>9</v>
      </c>
      <c r="K19" s="66" t="s">
        <v>5</v>
      </c>
      <c r="L19" s="66" t="s">
        <v>6</v>
      </c>
      <c r="M19" s="66" t="s">
        <v>7</v>
      </c>
      <c r="N19" s="66" t="s">
        <v>8</v>
      </c>
      <c r="O19" s="69" t="s">
        <v>2</v>
      </c>
    </row>
    <row r="20" spans="4:15" ht="13.5">
      <c r="D20" s="63"/>
      <c r="E20" s="65"/>
      <c r="F20" s="65"/>
      <c r="G20" s="65"/>
      <c r="H20" s="74"/>
      <c r="I20" s="75"/>
      <c r="J20" s="67"/>
      <c r="K20" s="67"/>
      <c r="L20" s="67"/>
      <c r="M20" s="67"/>
      <c r="N20" s="67"/>
      <c r="O20" s="70"/>
    </row>
    <row r="21" spans="4:15" ht="13.5">
      <c r="D21" s="63"/>
      <c r="E21" s="51" t="s">
        <v>10</v>
      </c>
      <c r="F21" s="52" t="s">
        <v>11</v>
      </c>
      <c r="G21" s="52" t="s">
        <v>12</v>
      </c>
      <c r="H21" s="76"/>
      <c r="I21" s="77"/>
      <c r="J21" s="68"/>
      <c r="K21" s="68"/>
      <c r="L21" s="68"/>
      <c r="M21" s="68"/>
      <c r="N21" s="68"/>
      <c r="O21" s="71"/>
    </row>
    <row r="22" spans="4:29" ht="13.5">
      <c r="D22" s="31">
        <f>IF(Q21=0,"",C22)</f>
      </c>
      <c r="E22" s="32">
        <f>IF(H16="","",(IF(OR(H15=0,R22=0),"",(DAY(H16)))))</f>
        <v>1</v>
      </c>
      <c r="F22" s="32">
        <f>IF(H16="","",(IF(OR(H15=0,R22=0),"",(MONTH(H16)))))</f>
        <v>1</v>
      </c>
      <c r="G22" s="32">
        <f>IF(H16="","",(IF(OR(H15=0,R22=0),"",(YEAR(H16)))))</f>
        <v>2009</v>
      </c>
      <c r="H22" s="54">
        <f>IF(OR(H15=0,R22=0),0,H15)</f>
        <v>10000</v>
      </c>
      <c r="I22" s="55"/>
      <c r="J22" s="34">
        <f>IF(OR(H15=0,R22=0),"",0)</f>
        <v>0</v>
      </c>
      <c r="K22" s="34">
        <f>IF(OR(H15=0,R22=0),"",0)</f>
        <v>0</v>
      </c>
      <c r="L22" s="34">
        <f>IF(OR(H15=0,R22=0),"",0)</f>
        <v>0</v>
      </c>
      <c r="M22" s="34">
        <f>IF(OR(H15=0,R22=0),"",0)</f>
        <v>0</v>
      </c>
      <c r="N22" s="34">
        <f>IF(OR(H15=0,R22=0),"",0)</f>
        <v>0</v>
      </c>
      <c r="O22" s="35">
        <f>IF(OR(H15=0,R22=0),"",0)</f>
        <v>0</v>
      </c>
      <c r="Q22" s="36">
        <f>ROUND(H22,1)</f>
        <v>10000</v>
      </c>
      <c r="R22" s="4">
        <f aca="true" t="shared" si="0" ref="R22:R53">IF(OR($H$14="",$H$14=0),0,1)</f>
        <v>1</v>
      </c>
      <c r="S22" s="4"/>
      <c r="T22" s="4"/>
      <c r="U22" s="4"/>
      <c r="V22" s="4"/>
      <c r="W22" s="4"/>
      <c r="X22" s="4"/>
      <c r="Y22" s="2"/>
      <c r="Z22" s="2"/>
      <c r="AA22" s="2"/>
      <c r="AB22" s="2"/>
      <c r="AC22" s="2"/>
    </row>
    <row r="23" spans="2:29" ht="13.5">
      <c r="B23" s="3">
        <f>$H$14-C23</f>
        <v>1</v>
      </c>
      <c r="C23" s="3">
        <v>1</v>
      </c>
      <c r="D23" s="31">
        <f>IF(Q22=0,"",C23)</f>
        <v>1</v>
      </c>
      <c r="E23" s="32">
        <f aca="true" t="shared" si="1" ref="E23:E55">IF(Q22=0,"",$E$22)</f>
        <v>1</v>
      </c>
      <c r="F23" s="32">
        <f aca="true" t="shared" si="2" ref="F23:F54">IF(OR($H$16="",Q22=0),"",(IF(F22&lt;12,(+F22+1),1)))</f>
        <v>2</v>
      </c>
      <c r="G23" s="32">
        <f aca="true" t="shared" si="3" ref="G23:G54">IF(OR($H$16="",Q22=0),"",(IF(F22&gt;=12,(+G22+1),G22)))</f>
        <v>2009</v>
      </c>
      <c r="H23" s="54">
        <f>IF(OR(R22=0,H15=0),"",(H22-J23))</f>
        <v>5049.125056625671</v>
      </c>
      <c r="I23" s="55"/>
      <c r="J23" s="33">
        <f>IF(OR(Q22=0,R22=0),"",(O23-N23))</f>
        <v>4950.874943374329</v>
      </c>
      <c r="K23" s="33">
        <f>IF(OR(Q22=0,R22=0),"",(H22*$H$10))</f>
        <v>189</v>
      </c>
      <c r="L23" s="33">
        <f>IF(OR(Q22=0,R22=0),"",(K23*$H$11))</f>
        <v>9.450000000000001</v>
      </c>
      <c r="M23" s="33">
        <f>IF(OR(Q22=0,R22=0),"",(K23*$H$12))</f>
        <v>0</v>
      </c>
      <c r="N23" s="33">
        <f>IF(OR(Q22=0,R22=0),"",(K23+L23+M23))</f>
        <v>198.45</v>
      </c>
      <c r="O23" s="37">
        <f>IF(OR(H15=0,R23=0),"",(PMT(H13,H14,-(H22))))</f>
        <v>5149.3249433743285</v>
      </c>
      <c r="Q23" s="36">
        <f>IF(Q22=0,0,(ROUND(H23,1)))</f>
        <v>5049.1</v>
      </c>
      <c r="R23" s="4">
        <f t="shared" si="0"/>
        <v>1</v>
      </c>
      <c r="S23" s="4"/>
      <c r="T23" s="4"/>
      <c r="U23" s="4"/>
      <c r="V23" s="4"/>
      <c r="W23" s="4"/>
      <c r="X23" s="4"/>
      <c r="Y23" s="2"/>
      <c r="Z23" s="2"/>
      <c r="AA23" s="2"/>
      <c r="AB23" s="2"/>
      <c r="AC23" s="2"/>
    </row>
    <row r="24" spans="2:29" ht="13.5">
      <c r="B24" s="3">
        <f aca="true" t="shared" si="4" ref="B24:B87">$H$14-C24</f>
        <v>0</v>
      </c>
      <c r="C24" s="3">
        <v>2</v>
      </c>
      <c r="D24" s="31">
        <f>IF(D23=$H$14,"TOPLAM",(IF(Q23=0,"",C24)))</f>
        <v>2</v>
      </c>
      <c r="E24" s="32">
        <f t="shared" si="1"/>
        <v>1</v>
      </c>
      <c r="F24" s="32">
        <f t="shared" si="2"/>
        <v>3</v>
      </c>
      <c r="G24" s="32">
        <f t="shared" si="3"/>
        <v>2009</v>
      </c>
      <c r="H24" s="54">
        <f>IF(Q23=0,"",(H23-J24))</f>
        <v>7.912603905424476E-11</v>
      </c>
      <c r="I24" s="55"/>
      <c r="J24" s="33">
        <f>IF(D23=$H$14,SUM($J$23:J23),(IF(Q23=0,"",(O24-N24))))</f>
        <v>5049.125056625592</v>
      </c>
      <c r="K24" s="33">
        <f>IF(D23=$H$14,SUM($K$23:K23),(IF(Q23=0,"",(H23*$H$10))))</f>
        <v>95.42846357022519</v>
      </c>
      <c r="L24" s="33">
        <f>IF(D23=$H$14,SUM($L$23:L23),(IF(Q23=0,"",(K24*$H$11))))</f>
        <v>4.7714231785112595</v>
      </c>
      <c r="M24" s="33">
        <f>IF(D23=$H$14,SUM($M$23:M23),(IF(Q23=0,"",(K24*$H$12))))</f>
        <v>0</v>
      </c>
      <c r="N24" s="33">
        <f>IF(D23=$H$14,SUM($N$23:N23),(IF(Q23=0,"",(K24+L24+M24))))</f>
        <v>100.19988674873645</v>
      </c>
      <c r="O24" s="37">
        <f>IF(D23=$H$14,SUM($O$23:O23),(IF(Q23=0,"",(IF($H$14&gt;D23,+$O$23,0)))))</f>
        <v>5149.3249433743285</v>
      </c>
      <c r="Q24" s="36">
        <f aca="true" t="shared" si="5" ref="Q24:Q87">IF(Q23=0,0,(ROUND(H24,1)))</f>
        <v>0</v>
      </c>
      <c r="R24" s="4">
        <f t="shared" si="0"/>
        <v>1</v>
      </c>
      <c r="S24" s="4"/>
      <c r="T24" s="4"/>
      <c r="U24" s="4"/>
      <c r="V24" s="4"/>
      <c r="W24" s="4"/>
      <c r="X24" s="4"/>
      <c r="Y24" s="2"/>
      <c r="Z24" s="2"/>
      <c r="AA24" s="2"/>
      <c r="AB24" s="2"/>
      <c r="AC24" s="2"/>
    </row>
    <row r="25" spans="2:29" ht="13.5">
      <c r="B25" s="3">
        <f t="shared" si="4"/>
        <v>-1</v>
      </c>
      <c r="C25" s="3">
        <v>3</v>
      </c>
      <c r="D25" s="31" t="str">
        <f>IF(D24=$H$14,"TOPLAM",(IF(Q24=0,"",C25)))</f>
        <v>TOPLAM</v>
      </c>
      <c r="E25" s="32">
        <f t="shared" si="1"/>
      </c>
      <c r="F25" s="32">
        <f t="shared" si="2"/>
      </c>
      <c r="G25" s="32">
        <f t="shared" si="3"/>
      </c>
      <c r="H25" s="54">
        <f aca="true" t="shared" si="6" ref="H25:H88">IF(Q24=0,"",(H24-J25))</f>
      </c>
      <c r="I25" s="55"/>
      <c r="J25" s="33">
        <f>IF(D24=$H$14,SUM($J$23:J24),(IF(Q24=0,"",(O25-N25))))</f>
        <v>9999.99999999992</v>
      </c>
      <c r="K25" s="33">
        <f>IF(D24=$H$14,SUM($K$23:K24),(IF(Q24=0,"",(H24*$H$10))))</f>
        <v>284.4284635702252</v>
      </c>
      <c r="L25" s="33">
        <f>IF(D24=$H$14,SUM($L$23:L24),(IF(Q24=0,"",(K25*$H$11))))</f>
        <v>14.22142317851126</v>
      </c>
      <c r="M25" s="33">
        <f>IF(D24=$H$14,SUM($M$23:M24),(IF(Q24=0,"",(K25*$H$12))))</f>
        <v>0</v>
      </c>
      <c r="N25" s="33">
        <f>IF(D24=$H$14,SUM($N$23:N24),(IF(Q24=0,"",(K25+L25+M25))))</f>
        <v>298.64988674873644</v>
      </c>
      <c r="O25" s="37">
        <f>IF(D24=$H$14,SUM($O$23:O24),(IF(Q24=0,"",(IF($H$14&gt;D24,+$O$23,0)))))</f>
        <v>10298.649886748657</v>
      </c>
      <c r="Q25" s="36">
        <f t="shared" si="5"/>
        <v>0</v>
      </c>
      <c r="R25" s="4">
        <f t="shared" si="0"/>
        <v>1</v>
      </c>
      <c r="S25" s="4"/>
      <c r="T25" s="4"/>
      <c r="U25" s="4"/>
      <c r="V25" s="4"/>
      <c r="W25" s="4"/>
      <c r="X25" s="4"/>
      <c r="Y25" s="2"/>
      <c r="Z25" s="2"/>
      <c r="AA25" s="2"/>
      <c r="AB25" s="2"/>
      <c r="AC25" s="2"/>
    </row>
    <row r="26" spans="2:29" ht="13.5">
      <c r="B26" s="3">
        <f t="shared" si="4"/>
        <v>-2</v>
      </c>
      <c r="C26" s="3">
        <v>4</v>
      </c>
      <c r="D26" s="31">
        <f>IF(D25=$H$14,"TOPLAM",(IF(Q25=0,"",C26)))</f>
      </c>
      <c r="E26" s="32">
        <f t="shared" si="1"/>
      </c>
      <c r="F26" s="32">
        <f t="shared" si="2"/>
      </c>
      <c r="G26" s="32">
        <f t="shared" si="3"/>
      </c>
      <c r="H26" s="54">
        <f t="shared" si="6"/>
      </c>
      <c r="I26" s="55"/>
      <c r="J26" s="33">
        <f>IF(D25=$H$14,SUM($J$23:J25),(IF(Q25=0,"",(O26-N26))))</f>
      </c>
      <c r="K26" s="33">
        <f>IF(D25=$H$14,SUM($K$23:K25),(IF(Q25=0,"",(H25*$H$10))))</f>
      </c>
      <c r="L26" s="33">
        <f>IF(D25=$H$14,SUM($L$23:L25),(IF(Q25=0,"",(K26*$H$11))))</f>
      </c>
      <c r="M26" s="33">
        <f>IF(D25=$H$14,SUM($M$23:M25),(IF(Q25=0,"",(K26*$H$12))))</f>
      </c>
      <c r="N26" s="33">
        <f>IF(D25=$H$14,SUM($N$23:N25),(IF(Q25=0,"",(K26+L26+M26))))</f>
      </c>
      <c r="O26" s="37">
        <f>IF(D25=$H$14,SUM($O$23:O25),(IF(Q25=0,"",(IF($H$14&gt;D25,+$O$23,0)))))</f>
      </c>
      <c r="Q26" s="36">
        <f t="shared" si="5"/>
        <v>0</v>
      </c>
      <c r="R26" s="4">
        <f t="shared" si="0"/>
        <v>1</v>
      </c>
      <c r="S26" s="4"/>
      <c r="T26" s="4"/>
      <c r="U26" s="4"/>
      <c r="V26" s="4"/>
      <c r="W26" s="4"/>
      <c r="X26" s="4"/>
      <c r="Y26" s="2"/>
      <c r="Z26" s="2"/>
      <c r="AA26" s="2"/>
      <c r="AB26" s="2"/>
      <c r="AC26" s="2"/>
    </row>
    <row r="27" spans="2:29" ht="13.5">
      <c r="B27" s="3">
        <f t="shared" si="4"/>
        <v>-3</v>
      </c>
      <c r="C27" s="3">
        <v>5</v>
      </c>
      <c r="D27" s="31">
        <f>IF(D26=$H$14,"TOPLAM",(IF(Q26=0,"",C27)))</f>
      </c>
      <c r="E27" s="32">
        <f t="shared" si="1"/>
      </c>
      <c r="F27" s="32">
        <f t="shared" si="2"/>
      </c>
      <c r="G27" s="32">
        <f t="shared" si="3"/>
      </c>
      <c r="H27" s="54">
        <f t="shared" si="6"/>
      </c>
      <c r="I27" s="55"/>
      <c r="J27" s="33">
        <f>IF(D26=$H$14,SUM($J$23:J26),(IF(Q26=0,"",(O27-N27))))</f>
      </c>
      <c r="K27" s="33">
        <f>IF(D26=$H$14,SUM($K$23:K26),(IF(Q26=0,"",(H26*$H$10))))</f>
      </c>
      <c r="L27" s="33">
        <f>IF(D26=$H$14,SUM($L$23:L26),(IF(Q26=0,"",(K27*$H$11))))</f>
      </c>
      <c r="M27" s="33">
        <f>IF(D26=$H$14,SUM($M$23:M26),(IF(Q26=0,"",(K27*$H$12))))</f>
      </c>
      <c r="N27" s="33">
        <f>IF(D26=$H$14,SUM($N$23:N26),(IF(Q26=0,"",(K27+L27+M27))))</f>
      </c>
      <c r="O27" s="37">
        <f>IF(D26=$H$14,SUM($O$23:O26),(IF(Q26=0,"",(IF($H$14&gt;D26,+$O$23,0)))))</f>
      </c>
      <c r="Q27" s="36">
        <f t="shared" si="5"/>
        <v>0</v>
      </c>
      <c r="R27" s="4">
        <f t="shared" si="0"/>
        <v>1</v>
      </c>
      <c r="S27" s="4"/>
      <c r="T27" s="4"/>
      <c r="U27" s="4"/>
      <c r="V27" s="4"/>
      <c r="W27" s="4"/>
      <c r="X27" s="4"/>
      <c r="Y27" s="2"/>
      <c r="Z27" s="2"/>
      <c r="AA27" s="2"/>
      <c r="AB27" s="2"/>
      <c r="AC27" s="2"/>
    </row>
    <row r="28" spans="2:29" ht="13.5">
      <c r="B28" s="3">
        <f t="shared" si="4"/>
        <v>-4</v>
      </c>
      <c r="C28" s="3">
        <v>6</v>
      </c>
      <c r="D28" s="31">
        <f>IF(D27=$H$14,"TOPLAM",(IF(Q27=0,"",C28)))</f>
      </c>
      <c r="E28" s="32">
        <f>IF(Q27=0,"",$E$22)</f>
      </c>
      <c r="F28" s="32">
        <f t="shared" si="2"/>
      </c>
      <c r="G28" s="32">
        <f t="shared" si="3"/>
      </c>
      <c r="H28" s="54">
        <f t="shared" si="6"/>
      </c>
      <c r="I28" s="55"/>
      <c r="J28" s="33">
        <f>IF(D27=$H$14,SUM($J$23:J27),(IF(Q27=0,"",(O28-N28))))</f>
      </c>
      <c r="K28" s="33">
        <f>IF(D27=$H$14,SUM($K$23:K27),(IF(Q27=0,"",(H27*$H$10))))</f>
      </c>
      <c r="L28" s="33">
        <f>IF(D27=$H$14,SUM($L$23:L27),(IF(Q27=0,"",(K28*$H$11))))</f>
      </c>
      <c r="M28" s="33">
        <f>IF(D27=$H$14,SUM($M$23:M27),(IF(Q27=0,"",(K28*$H$12))))</f>
      </c>
      <c r="N28" s="33">
        <f>IF(D27=$H$14,SUM($N$23:N27),(IF(Q27=0,"",(K28+L28+M28))))</f>
      </c>
      <c r="O28" s="37">
        <f>IF(D27=$H$14,SUM($O$23:O27),(IF(Q27=0,"",(IF($H$14&gt;D27,+$O$23,0)))))</f>
      </c>
      <c r="Q28" s="36">
        <f t="shared" si="5"/>
        <v>0</v>
      </c>
      <c r="R28" s="4">
        <f t="shared" si="0"/>
        <v>1</v>
      </c>
      <c r="S28" s="4"/>
      <c r="T28" s="4"/>
      <c r="U28" s="4"/>
      <c r="V28" s="4"/>
      <c r="W28" s="4"/>
      <c r="X28" s="4"/>
      <c r="Y28" s="2"/>
      <c r="Z28" s="2"/>
      <c r="AA28" s="2"/>
      <c r="AB28" s="2"/>
      <c r="AC28" s="2"/>
    </row>
    <row r="29" spans="2:29" ht="13.5">
      <c r="B29" s="3">
        <f t="shared" si="4"/>
        <v>-5</v>
      </c>
      <c r="C29" s="3">
        <v>7</v>
      </c>
      <c r="D29" s="31">
        <f aca="true" t="shared" si="7" ref="D29:D92">IF(D28=$H$14,"TOPLAM",(IF(Q28=0,"",C29)))</f>
      </c>
      <c r="E29" s="32">
        <f t="shared" si="1"/>
      </c>
      <c r="F29" s="32">
        <f t="shared" si="2"/>
      </c>
      <c r="G29" s="32">
        <f t="shared" si="3"/>
      </c>
      <c r="H29" s="54">
        <f t="shared" si="6"/>
      </c>
      <c r="I29" s="55"/>
      <c r="J29" s="33">
        <f>IF(D28=$H$14,SUM($J$23:J28),(IF(Q28=0,"",(O29-N29))))</f>
      </c>
      <c r="K29" s="33">
        <f>IF(D28=$H$14,SUM($K$23:K28),(IF(Q28=0,"",(H28*$H$10))))</f>
      </c>
      <c r="L29" s="33">
        <f>IF(D28=$H$14,SUM($L$23:L28),(IF(Q28=0,"",(K29*$H$11))))</f>
      </c>
      <c r="M29" s="33">
        <f>IF(D28=$H$14,SUM($M$23:M28),(IF(Q28=0,"",(K29*$H$12))))</f>
      </c>
      <c r="N29" s="33">
        <f>IF(D28=$H$14,SUM($N$23:N28),(IF(Q28=0,"",(K29+L29+M29))))</f>
      </c>
      <c r="O29" s="37">
        <f>IF(D28=$H$14,SUM($O$23:O28),(IF(Q28=0,"",(IF($H$14&gt;D28,+$O$23,0)))))</f>
      </c>
      <c r="Q29" s="36">
        <f t="shared" si="5"/>
        <v>0</v>
      </c>
      <c r="R29" s="4">
        <f t="shared" si="0"/>
        <v>1</v>
      </c>
      <c r="S29" s="4"/>
      <c r="T29" s="4"/>
      <c r="U29" s="4"/>
      <c r="V29" s="4"/>
      <c r="W29" s="4"/>
      <c r="X29" s="4"/>
      <c r="Y29" s="2"/>
      <c r="Z29" s="2"/>
      <c r="AA29" s="2"/>
      <c r="AB29" s="2"/>
      <c r="AC29" s="2"/>
    </row>
    <row r="30" spans="2:29" ht="13.5">
      <c r="B30" s="3">
        <f t="shared" si="4"/>
        <v>-6</v>
      </c>
      <c r="C30" s="3">
        <v>8</v>
      </c>
      <c r="D30" s="31">
        <f t="shared" si="7"/>
      </c>
      <c r="E30" s="32">
        <f t="shared" si="1"/>
      </c>
      <c r="F30" s="32">
        <f t="shared" si="2"/>
      </c>
      <c r="G30" s="32">
        <f t="shared" si="3"/>
      </c>
      <c r="H30" s="54">
        <f t="shared" si="6"/>
      </c>
      <c r="I30" s="55"/>
      <c r="J30" s="33">
        <f>IF(D29=$H$14,SUM($J$23:J29),(IF(Q29=0,"",(O30-N30))))</f>
      </c>
      <c r="K30" s="33">
        <f>IF(D29=$H$14,SUM($K$23:K29),(IF(Q29=0,"",(H29*$H$10))))</f>
      </c>
      <c r="L30" s="33">
        <f>IF(D29=$H$14,SUM($L$23:L29),(IF(Q29=0,"",(K30*$H$11))))</f>
      </c>
      <c r="M30" s="33">
        <f>IF(D29=$H$14,SUM($M$23:M29),(IF(Q29=0,"",(K30*$H$12))))</f>
      </c>
      <c r="N30" s="33">
        <f>IF(D29=$H$14,SUM($N$23:N29),(IF(Q29=0,"",(K30+L30+M30))))</f>
      </c>
      <c r="O30" s="37">
        <f>IF(D29=$H$14,SUM($O$23:O29),(IF(Q29=0,"",(IF($H$14&gt;D29,+$O$23,0)))))</f>
      </c>
      <c r="Q30" s="36">
        <f t="shared" si="5"/>
        <v>0</v>
      </c>
      <c r="R30" s="4">
        <f t="shared" si="0"/>
        <v>1</v>
      </c>
      <c r="S30" s="4"/>
      <c r="T30" s="4"/>
      <c r="U30" s="4"/>
      <c r="V30" s="4"/>
      <c r="W30" s="4"/>
      <c r="X30" s="4"/>
      <c r="Y30" s="2"/>
      <c r="Z30" s="2"/>
      <c r="AA30" s="2"/>
      <c r="AB30" s="2"/>
      <c r="AC30" s="2"/>
    </row>
    <row r="31" spans="2:29" ht="13.5">
      <c r="B31" s="3">
        <f t="shared" si="4"/>
        <v>-7</v>
      </c>
      <c r="C31" s="3">
        <v>9</v>
      </c>
      <c r="D31" s="31">
        <f t="shared" si="7"/>
      </c>
      <c r="E31" s="32">
        <f t="shared" si="1"/>
      </c>
      <c r="F31" s="32">
        <f t="shared" si="2"/>
      </c>
      <c r="G31" s="32">
        <f t="shared" si="3"/>
      </c>
      <c r="H31" s="54">
        <f t="shared" si="6"/>
      </c>
      <c r="I31" s="55"/>
      <c r="J31" s="33">
        <f>IF(D30=$H$14,SUM($J$23:J30),(IF(Q30=0,"",(O31-N31))))</f>
      </c>
      <c r="K31" s="33">
        <f>IF(D30=$H$14,SUM($K$23:K30),(IF(Q30=0,"",(H30*$H$10))))</f>
      </c>
      <c r="L31" s="33">
        <f>IF(D30=$H$14,SUM($L$23:L30),(IF(Q30=0,"",(K31*$H$11))))</f>
      </c>
      <c r="M31" s="33">
        <f>IF(D30=$H$14,SUM($M$23:M30),(IF(Q30=0,"",(K31*$H$12))))</f>
      </c>
      <c r="N31" s="33">
        <f>IF(D30=$H$14,SUM($N$23:N30),(IF(Q30=0,"",(K31+L31+M31))))</f>
      </c>
      <c r="O31" s="37">
        <f>IF(D30=$H$14,SUM($O$23:O30),(IF(Q30=0,"",(IF($H$14&gt;D30,+$O$23,0)))))</f>
      </c>
      <c r="Q31" s="36">
        <f t="shared" si="5"/>
        <v>0</v>
      </c>
      <c r="R31" s="4">
        <f t="shared" si="0"/>
        <v>1</v>
      </c>
      <c r="S31" s="4"/>
      <c r="T31" s="4"/>
      <c r="U31" s="4"/>
      <c r="V31" s="4"/>
      <c r="W31" s="4"/>
      <c r="X31" s="4"/>
      <c r="Y31" s="2"/>
      <c r="Z31" s="2"/>
      <c r="AA31" s="2"/>
      <c r="AB31" s="2"/>
      <c r="AC31" s="2"/>
    </row>
    <row r="32" spans="2:29" ht="13.5">
      <c r="B32" s="3">
        <f t="shared" si="4"/>
        <v>-8</v>
      </c>
      <c r="C32" s="3">
        <v>10</v>
      </c>
      <c r="D32" s="31">
        <f t="shared" si="7"/>
      </c>
      <c r="E32" s="32">
        <f t="shared" si="1"/>
      </c>
      <c r="F32" s="32">
        <f t="shared" si="2"/>
      </c>
      <c r="G32" s="32">
        <f t="shared" si="3"/>
      </c>
      <c r="H32" s="54">
        <f t="shared" si="6"/>
      </c>
      <c r="I32" s="55"/>
      <c r="J32" s="33">
        <f>IF(D31=$H$14,SUM($J$23:J31),(IF(Q31=0,"",(O32-N32))))</f>
      </c>
      <c r="K32" s="33">
        <f>IF(D31=$H$14,SUM($K$23:K31),(IF(Q31=0,"",(H31*$H$10))))</f>
      </c>
      <c r="L32" s="33">
        <f>IF(D31=$H$14,SUM($L$23:L31),(IF(Q31=0,"",(K32*$H$11))))</f>
      </c>
      <c r="M32" s="33">
        <f>IF(D31=$H$14,SUM($M$23:M31),(IF(Q31=0,"",(K32*$H$12))))</f>
      </c>
      <c r="N32" s="33">
        <f>IF(D31=$H$14,SUM($N$23:N31),(IF(Q31=0,"",(K32+L32+M32))))</f>
      </c>
      <c r="O32" s="37">
        <f>IF(D31=$H$14,SUM($O$23:O31),(IF(Q31=0,"",(IF($H$14&gt;D31,+$O$23,0)))))</f>
      </c>
      <c r="Q32" s="36">
        <f t="shared" si="5"/>
        <v>0</v>
      </c>
      <c r="R32" s="4">
        <f t="shared" si="0"/>
        <v>1</v>
      </c>
      <c r="S32" s="4"/>
      <c r="T32" s="4"/>
      <c r="U32" s="4"/>
      <c r="V32" s="4"/>
      <c r="W32" s="4"/>
      <c r="X32" s="4"/>
      <c r="Y32" s="2"/>
      <c r="Z32" s="2"/>
      <c r="AA32" s="2"/>
      <c r="AB32" s="2"/>
      <c r="AC32" s="2"/>
    </row>
    <row r="33" spans="2:29" ht="13.5">
      <c r="B33" s="3">
        <f t="shared" si="4"/>
        <v>-9</v>
      </c>
      <c r="C33" s="3">
        <v>11</v>
      </c>
      <c r="D33" s="31">
        <f t="shared" si="7"/>
      </c>
      <c r="E33" s="32">
        <f t="shared" si="1"/>
      </c>
      <c r="F33" s="32">
        <f t="shared" si="2"/>
      </c>
      <c r="G33" s="32">
        <f t="shared" si="3"/>
      </c>
      <c r="H33" s="54">
        <f t="shared" si="6"/>
      </c>
      <c r="I33" s="55"/>
      <c r="J33" s="33">
        <f>IF(D32=$H$14,SUM($J$23:J32),(IF(Q32=0,"",(O33-N33))))</f>
      </c>
      <c r="K33" s="33">
        <f>IF(D32=$H$14,SUM($K$23:K32),(IF(Q32=0,"",(H32*$H$10))))</f>
      </c>
      <c r="L33" s="33">
        <f>IF(D32=$H$14,SUM($L$23:L32),(IF(Q32=0,"",(K33*$H$11))))</f>
      </c>
      <c r="M33" s="33">
        <f>IF(D32=$H$14,SUM($M$23:M32),(IF(Q32=0,"",(K33*$H$12))))</f>
      </c>
      <c r="N33" s="33">
        <f>IF(D32=$H$14,SUM($N$23:N32),(IF(Q32=0,"",(K33+L33+M33))))</f>
      </c>
      <c r="O33" s="37">
        <f>IF(D32=$H$14,SUM($O$23:O32),(IF(Q32=0,"",(IF($H$14&gt;D32,+$O$23,0)))))</f>
      </c>
      <c r="Q33" s="36">
        <f t="shared" si="5"/>
        <v>0</v>
      </c>
      <c r="R33" s="4">
        <f t="shared" si="0"/>
        <v>1</v>
      </c>
      <c r="S33" s="4"/>
      <c r="T33" s="4"/>
      <c r="U33" s="4"/>
      <c r="V33" s="4"/>
      <c r="W33" s="4"/>
      <c r="X33" s="4"/>
      <c r="Y33" s="2"/>
      <c r="Z33" s="2"/>
      <c r="AA33" s="2"/>
      <c r="AB33" s="2"/>
      <c r="AC33" s="2"/>
    </row>
    <row r="34" spans="2:29" ht="13.5">
      <c r="B34" s="3">
        <f t="shared" si="4"/>
        <v>-10</v>
      </c>
      <c r="C34" s="3">
        <v>12</v>
      </c>
      <c r="D34" s="31">
        <f t="shared" si="7"/>
      </c>
      <c r="E34" s="32">
        <f t="shared" si="1"/>
      </c>
      <c r="F34" s="32">
        <f t="shared" si="2"/>
      </c>
      <c r="G34" s="32">
        <f t="shared" si="3"/>
      </c>
      <c r="H34" s="54">
        <f t="shared" si="6"/>
      </c>
      <c r="I34" s="55"/>
      <c r="J34" s="33">
        <f>IF(D33=$H$14,SUM($J$23:J33),(IF(Q33=0,"",(O34-N34))))</f>
      </c>
      <c r="K34" s="33">
        <f>IF(D33=$H$14,SUM($K$23:K33),(IF(Q33=0,"",(H33*$H$10))))</f>
      </c>
      <c r="L34" s="33">
        <f>IF(D33=$H$14,SUM($L$23:L33),(IF(Q33=0,"",(K34*$H$11))))</f>
      </c>
      <c r="M34" s="33">
        <f>IF(D33=$H$14,SUM($M$23:M33),(IF(Q33=0,"",(K34*$H$12))))</f>
      </c>
      <c r="N34" s="33">
        <f>IF(D33=$H$14,SUM($N$23:N33),(IF(Q33=0,"",(K34+L34+M34))))</f>
      </c>
      <c r="O34" s="37">
        <f>IF(D33=$H$14,SUM($O$23:O33),(IF(Q33=0,"",(IF($H$14&gt;D33,+$O$23,0)))))</f>
      </c>
      <c r="Q34" s="36">
        <f t="shared" si="5"/>
        <v>0</v>
      </c>
      <c r="R34" s="4">
        <f t="shared" si="0"/>
        <v>1</v>
      </c>
      <c r="S34" s="4"/>
      <c r="T34" s="4"/>
      <c r="U34" s="4"/>
      <c r="V34" s="4"/>
      <c r="W34" s="4"/>
      <c r="X34" s="4"/>
      <c r="Y34" s="2"/>
      <c r="Z34" s="2"/>
      <c r="AA34" s="2"/>
      <c r="AB34" s="2"/>
      <c r="AC34" s="2"/>
    </row>
    <row r="35" spans="2:29" ht="13.5">
      <c r="B35" s="3">
        <f t="shared" si="4"/>
        <v>-11</v>
      </c>
      <c r="C35" s="3">
        <v>13</v>
      </c>
      <c r="D35" s="31">
        <f t="shared" si="7"/>
      </c>
      <c r="E35" s="32">
        <f t="shared" si="1"/>
      </c>
      <c r="F35" s="32">
        <f t="shared" si="2"/>
      </c>
      <c r="G35" s="32">
        <f t="shared" si="3"/>
      </c>
      <c r="H35" s="54">
        <f t="shared" si="6"/>
      </c>
      <c r="I35" s="55"/>
      <c r="J35" s="33">
        <f>IF(D34=$H$14,SUM($J$23:J34),(IF(Q34=0,"",(O35-N35))))</f>
      </c>
      <c r="K35" s="33">
        <f>IF(D34=$H$14,SUM($K$23:K34),(IF(Q34=0,"",(H34*$H$10))))</f>
      </c>
      <c r="L35" s="33">
        <f>IF(D34=$H$14,SUM($L$23:L34),(IF(Q34=0,"",(K35*$H$11))))</f>
      </c>
      <c r="M35" s="33">
        <f>IF(D34=$H$14,SUM($M$23:M34),(IF(Q34=0,"",(K35*$H$12))))</f>
      </c>
      <c r="N35" s="33">
        <f>IF(D34=$H$14,SUM($N$23:N34),(IF(Q34=0,"",(K35+L35+M35))))</f>
      </c>
      <c r="O35" s="37">
        <f>IF(D34=$H$14,SUM($O$23:O34),(IF(Q34=0,"",(IF($H$14&gt;D34,+$O$23,0)))))</f>
      </c>
      <c r="Q35" s="36">
        <f t="shared" si="5"/>
        <v>0</v>
      </c>
      <c r="R35" s="4">
        <f t="shared" si="0"/>
        <v>1</v>
      </c>
      <c r="S35" s="4"/>
      <c r="T35" s="4"/>
      <c r="U35" s="4"/>
      <c r="V35" s="4"/>
      <c r="W35" s="4"/>
      <c r="X35" s="4"/>
      <c r="Y35" s="2"/>
      <c r="Z35" s="2"/>
      <c r="AA35" s="2"/>
      <c r="AB35" s="2"/>
      <c r="AC35" s="2"/>
    </row>
    <row r="36" spans="2:29" ht="13.5">
      <c r="B36" s="3">
        <f t="shared" si="4"/>
        <v>-12</v>
      </c>
      <c r="C36" s="3">
        <v>14</v>
      </c>
      <c r="D36" s="31">
        <f t="shared" si="7"/>
      </c>
      <c r="E36" s="32">
        <f t="shared" si="1"/>
      </c>
      <c r="F36" s="32">
        <f t="shared" si="2"/>
      </c>
      <c r="G36" s="32">
        <f t="shared" si="3"/>
      </c>
      <c r="H36" s="54">
        <f t="shared" si="6"/>
      </c>
      <c r="I36" s="55"/>
      <c r="J36" s="33">
        <f>IF(D35=$H$14,SUM($J$23:J35),(IF(Q35=0,"",(O36-N36))))</f>
      </c>
      <c r="K36" s="33">
        <f>IF(D35=$H$14,SUM($K$23:K35),(IF(Q35=0,"",(H35*$H$10))))</f>
      </c>
      <c r="L36" s="33">
        <f>IF(D35=$H$14,SUM($L$23:L35),(IF(Q35=0,"",(K36*$H$11))))</f>
      </c>
      <c r="M36" s="33">
        <f>IF(D35=$H$14,SUM($M$23:M35),(IF(Q35=0,"",(K36*$H$12))))</f>
      </c>
      <c r="N36" s="33">
        <f>IF(D35=$H$14,SUM($N$23:N35),(IF(Q35=0,"",(K36+L36+M36))))</f>
      </c>
      <c r="O36" s="37">
        <f>IF(D35=$H$14,SUM($O$23:O35),(IF(Q35=0,"",(IF($H$14&gt;D35,+$O$23,0)))))</f>
      </c>
      <c r="Q36" s="36">
        <f t="shared" si="5"/>
        <v>0</v>
      </c>
      <c r="R36" s="4">
        <f t="shared" si="0"/>
        <v>1</v>
      </c>
      <c r="S36" s="4"/>
      <c r="T36" s="4"/>
      <c r="U36" s="4"/>
      <c r="V36" s="4"/>
      <c r="W36" s="4"/>
      <c r="X36" s="4"/>
      <c r="Y36" s="2"/>
      <c r="Z36" s="2"/>
      <c r="AA36" s="2"/>
      <c r="AB36" s="2"/>
      <c r="AC36" s="2"/>
    </row>
    <row r="37" spans="2:29" ht="13.5">
      <c r="B37" s="3">
        <f t="shared" si="4"/>
        <v>-13</v>
      </c>
      <c r="C37" s="3">
        <v>15</v>
      </c>
      <c r="D37" s="31">
        <f t="shared" si="7"/>
      </c>
      <c r="E37" s="32">
        <f t="shared" si="1"/>
      </c>
      <c r="F37" s="32">
        <f t="shared" si="2"/>
      </c>
      <c r="G37" s="32">
        <f t="shared" si="3"/>
      </c>
      <c r="H37" s="54">
        <f t="shared" si="6"/>
      </c>
      <c r="I37" s="55"/>
      <c r="J37" s="33">
        <f>IF(D36=$H$14,SUM($J$23:J36),(IF(Q36=0,"",(O37-N37))))</f>
      </c>
      <c r="K37" s="33">
        <f>IF(D36=$H$14,SUM($K$23:K36),(IF(Q36=0,"",(H36*$H$10))))</f>
      </c>
      <c r="L37" s="33">
        <f>IF(D36=$H$14,SUM($L$23:L36),(IF(Q36=0,"",(K37*$H$11))))</f>
      </c>
      <c r="M37" s="33">
        <f>IF(D36=$H$14,SUM($M$23:M36),(IF(Q36=0,"",(K37*$H$12))))</f>
      </c>
      <c r="N37" s="33">
        <f>IF(D36=$H$14,SUM($N$23:N36),(IF(Q36=0,"",(K37+L37+M37))))</f>
      </c>
      <c r="O37" s="37">
        <f>IF(D36=$H$14,SUM($O$23:O36),(IF(Q36=0,"",(IF($H$14&gt;D36,+$O$23,0)))))</f>
      </c>
      <c r="Q37" s="36">
        <f t="shared" si="5"/>
        <v>0</v>
      </c>
      <c r="R37" s="4">
        <f t="shared" si="0"/>
        <v>1</v>
      </c>
      <c r="S37" s="4"/>
      <c r="T37" s="4"/>
      <c r="U37" s="4"/>
      <c r="V37" s="4"/>
      <c r="W37" s="4"/>
      <c r="X37" s="4"/>
      <c r="Y37" s="2"/>
      <c r="Z37" s="2"/>
      <c r="AA37" s="2"/>
      <c r="AB37" s="2"/>
      <c r="AC37" s="2"/>
    </row>
    <row r="38" spans="2:29" ht="13.5">
      <c r="B38" s="3">
        <f t="shared" si="4"/>
        <v>-14</v>
      </c>
      <c r="C38" s="3">
        <v>16</v>
      </c>
      <c r="D38" s="31">
        <f t="shared" si="7"/>
      </c>
      <c r="E38" s="32">
        <f t="shared" si="1"/>
      </c>
      <c r="F38" s="32">
        <f t="shared" si="2"/>
      </c>
      <c r="G38" s="32">
        <f t="shared" si="3"/>
      </c>
      <c r="H38" s="54">
        <f t="shared" si="6"/>
      </c>
      <c r="I38" s="55"/>
      <c r="J38" s="33">
        <f>IF(D37=$H$14,SUM($J$23:J37),(IF(Q37=0,"",(O38-N38))))</f>
      </c>
      <c r="K38" s="33">
        <f>IF(D37=$H$14,SUM($K$23:K37),(IF(Q37=0,"",(H37*$H$10))))</f>
      </c>
      <c r="L38" s="33">
        <f>IF(D37=$H$14,SUM($L$23:L37),(IF(Q37=0,"",(K38*$H$11))))</f>
      </c>
      <c r="M38" s="33">
        <f>IF(D37=$H$14,SUM($M$23:M37),(IF(Q37=0,"",(K38*$H$12))))</f>
      </c>
      <c r="N38" s="33">
        <f>IF(D37=$H$14,SUM($N$23:N37),(IF(Q37=0,"",(K38+L38+M38))))</f>
      </c>
      <c r="O38" s="37">
        <f>IF(D37=$H$14,SUM($O$23:O37),(IF(Q37=0,"",(IF($H$14&gt;D37,+$O$23,0)))))</f>
      </c>
      <c r="Q38" s="36">
        <f t="shared" si="5"/>
        <v>0</v>
      </c>
      <c r="R38" s="4">
        <f t="shared" si="0"/>
        <v>1</v>
      </c>
      <c r="S38" s="4"/>
      <c r="T38" s="4"/>
      <c r="U38" s="4"/>
      <c r="V38" s="4"/>
      <c r="W38" s="4"/>
      <c r="X38" s="4"/>
      <c r="Y38" s="2"/>
      <c r="Z38" s="2"/>
      <c r="AA38" s="2"/>
      <c r="AB38" s="2"/>
      <c r="AC38" s="2"/>
    </row>
    <row r="39" spans="2:29" ht="13.5">
      <c r="B39" s="3">
        <f t="shared" si="4"/>
        <v>-15</v>
      </c>
      <c r="C39" s="3">
        <v>17</v>
      </c>
      <c r="D39" s="31">
        <f t="shared" si="7"/>
      </c>
      <c r="E39" s="32">
        <f t="shared" si="1"/>
      </c>
      <c r="F39" s="32">
        <f t="shared" si="2"/>
      </c>
      <c r="G39" s="32">
        <f t="shared" si="3"/>
      </c>
      <c r="H39" s="54">
        <f t="shared" si="6"/>
      </c>
      <c r="I39" s="55"/>
      <c r="J39" s="33">
        <f>IF(D38=$H$14,SUM($J$23:J38),(IF(Q38=0,"",(O39-N39))))</f>
      </c>
      <c r="K39" s="33">
        <f>IF(D38=$H$14,SUM($K$23:K38),(IF(Q38=0,"",(H38*$H$10))))</f>
      </c>
      <c r="L39" s="33">
        <f>IF(D38=$H$14,SUM($L$23:L38),(IF(Q38=0,"",(K39*$H$11))))</f>
      </c>
      <c r="M39" s="33">
        <f>IF(D38=$H$14,SUM($M$23:M38),(IF(Q38=0,"",(K39*$H$12))))</f>
      </c>
      <c r="N39" s="33">
        <f>IF(D38=$H$14,SUM($N$23:N38),(IF(Q38=0,"",(K39+L39+M39))))</f>
      </c>
      <c r="O39" s="37">
        <f>IF(D38=$H$14,SUM($O$23:O38),(IF(Q38=0,"",(IF($H$14&gt;D38,+$O$23,0)))))</f>
      </c>
      <c r="Q39" s="36">
        <f t="shared" si="5"/>
        <v>0</v>
      </c>
      <c r="R39" s="4">
        <f t="shared" si="0"/>
        <v>1</v>
      </c>
      <c r="S39" s="4"/>
      <c r="T39" s="4"/>
      <c r="U39" s="4"/>
      <c r="V39" s="4"/>
      <c r="W39" s="4"/>
      <c r="X39" s="4"/>
      <c r="Y39" s="2"/>
      <c r="Z39" s="2"/>
      <c r="AA39" s="2"/>
      <c r="AB39" s="2"/>
      <c r="AC39" s="2"/>
    </row>
    <row r="40" spans="2:29" ht="13.5">
      <c r="B40" s="3">
        <f t="shared" si="4"/>
        <v>-16</v>
      </c>
      <c r="C40" s="3">
        <v>18</v>
      </c>
      <c r="D40" s="31">
        <f t="shared" si="7"/>
      </c>
      <c r="E40" s="32">
        <f t="shared" si="1"/>
      </c>
      <c r="F40" s="32">
        <f t="shared" si="2"/>
      </c>
      <c r="G40" s="32">
        <f t="shared" si="3"/>
      </c>
      <c r="H40" s="54">
        <f t="shared" si="6"/>
      </c>
      <c r="I40" s="55"/>
      <c r="J40" s="33">
        <f>IF(D39=$H$14,SUM($J$23:J39),(IF(Q39=0,"",(O40-N40))))</f>
      </c>
      <c r="K40" s="33">
        <f>IF(D39=$H$14,SUM($K$23:K39),(IF(Q39=0,"",(H39*$H$10))))</f>
      </c>
      <c r="L40" s="33">
        <f>IF(D39=$H$14,SUM($L$23:L39),(IF(Q39=0,"",(K40*$H$11))))</f>
      </c>
      <c r="M40" s="33">
        <f>IF(D39=$H$14,SUM($M$23:M39),(IF(Q39=0,"",(K40*$H$12))))</f>
      </c>
      <c r="N40" s="33">
        <f>IF(D39=$H$14,SUM($N$23:N39),(IF(Q39=0,"",(K40+L40+M40))))</f>
      </c>
      <c r="O40" s="37">
        <f>IF(D39=$H$14,SUM($O$23:O39),(IF(Q39=0,"",(IF($H$14&gt;D39,+$O$23,0)))))</f>
      </c>
      <c r="Q40" s="36">
        <f t="shared" si="5"/>
        <v>0</v>
      </c>
      <c r="R40" s="4">
        <f t="shared" si="0"/>
        <v>1</v>
      </c>
      <c r="S40" s="4"/>
      <c r="T40" s="4"/>
      <c r="U40" s="4"/>
      <c r="V40" s="4"/>
      <c r="W40" s="4"/>
      <c r="X40" s="4"/>
      <c r="Y40" s="2"/>
      <c r="Z40" s="2"/>
      <c r="AA40" s="2"/>
      <c r="AB40" s="2"/>
      <c r="AC40" s="2"/>
    </row>
    <row r="41" spans="2:29" ht="13.5">
      <c r="B41" s="3">
        <f t="shared" si="4"/>
        <v>-17</v>
      </c>
      <c r="C41" s="3">
        <v>19</v>
      </c>
      <c r="D41" s="31">
        <f t="shared" si="7"/>
      </c>
      <c r="E41" s="32">
        <f t="shared" si="1"/>
      </c>
      <c r="F41" s="32">
        <f t="shared" si="2"/>
      </c>
      <c r="G41" s="32">
        <f t="shared" si="3"/>
      </c>
      <c r="H41" s="54">
        <f t="shared" si="6"/>
      </c>
      <c r="I41" s="55"/>
      <c r="J41" s="33">
        <f>IF(D40=$H$14,SUM($J$23:J40),(IF(Q40=0,"",(O41-N41))))</f>
      </c>
      <c r="K41" s="33">
        <f>IF(D40=$H$14,SUM($K$23:K40),(IF(Q40=0,"",(H40*$H$10))))</f>
      </c>
      <c r="L41" s="33">
        <f>IF(D40=$H$14,SUM($L$23:L40),(IF(Q40=0,"",(K41*$H$11))))</f>
      </c>
      <c r="M41" s="33">
        <f>IF(D40=$H$14,SUM($M$23:M40),(IF(Q40=0,"",(K41*$H$12))))</f>
      </c>
      <c r="N41" s="33">
        <f>IF(D40=$H$14,SUM($N$23:N40),(IF(Q40=0,"",(K41+L41+M41))))</f>
      </c>
      <c r="O41" s="37">
        <f>IF(D40=$H$14,SUM($O$23:O40),(IF(Q40=0,"",(IF($H$14&gt;D40,+$O$23,0)))))</f>
      </c>
      <c r="Q41" s="36">
        <f t="shared" si="5"/>
        <v>0</v>
      </c>
      <c r="R41" s="4">
        <f t="shared" si="0"/>
        <v>1</v>
      </c>
      <c r="S41" s="4"/>
      <c r="T41" s="4"/>
      <c r="U41" s="4"/>
      <c r="V41" s="4"/>
      <c r="W41" s="4"/>
      <c r="X41" s="4"/>
      <c r="Y41" s="2"/>
      <c r="Z41" s="2"/>
      <c r="AA41" s="2"/>
      <c r="AB41" s="2"/>
      <c r="AC41" s="2"/>
    </row>
    <row r="42" spans="2:29" ht="13.5">
      <c r="B42" s="3">
        <f t="shared" si="4"/>
        <v>-18</v>
      </c>
      <c r="C42" s="3">
        <v>20</v>
      </c>
      <c r="D42" s="31">
        <f t="shared" si="7"/>
      </c>
      <c r="E42" s="32">
        <f t="shared" si="1"/>
      </c>
      <c r="F42" s="32">
        <f t="shared" si="2"/>
      </c>
      <c r="G42" s="32">
        <f t="shared" si="3"/>
      </c>
      <c r="H42" s="54">
        <f t="shared" si="6"/>
      </c>
      <c r="I42" s="55"/>
      <c r="J42" s="33">
        <f>IF(D41=$H$14,SUM($J$23:J41),(IF(Q41=0,"",(O42-N42))))</f>
      </c>
      <c r="K42" s="33">
        <f>IF(D41=$H$14,SUM($K$23:K41),(IF(Q41=0,"",(H41*$H$10))))</f>
      </c>
      <c r="L42" s="33">
        <f>IF(D41=$H$14,SUM($L$23:L41),(IF(Q41=0,"",(K42*$H$11))))</f>
      </c>
      <c r="M42" s="33">
        <f>IF(D41=$H$14,SUM($M$23:M41),(IF(Q41=0,"",(K42*$H$12))))</f>
      </c>
      <c r="N42" s="33">
        <f>IF(D41=$H$14,SUM($N$23:N41),(IF(Q41=0,"",(K42+L42+M42))))</f>
      </c>
      <c r="O42" s="37">
        <f>IF(D41=$H$14,SUM($O$23:O41),(IF(Q41=0,"",(IF($H$14&gt;D41,+$O$23,0)))))</f>
      </c>
      <c r="Q42" s="36">
        <f t="shared" si="5"/>
        <v>0</v>
      </c>
      <c r="R42" s="4">
        <f t="shared" si="0"/>
        <v>1</v>
      </c>
      <c r="S42" s="4"/>
      <c r="T42" s="4"/>
      <c r="U42" s="4"/>
      <c r="V42" s="4"/>
      <c r="W42" s="4"/>
      <c r="X42" s="4"/>
      <c r="Y42" s="2"/>
      <c r="Z42" s="2"/>
      <c r="AA42" s="2"/>
      <c r="AB42" s="2"/>
      <c r="AC42" s="2"/>
    </row>
    <row r="43" spans="2:29" ht="13.5">
      <c r="B43" s="3">
        <f t="shared" si="4"/>
        <v>-19</v>
      </c>
      <c r="C43" s="3">
        <v>21</v>
      </c>
      <c r="D43" s="31">
        <f t="shared" si="7"/>
      </c>
      <c r="E43" s="32">
        <f t="shared" si="1"/>
      </c>
      <c r="F43" s="32">
        <f t="shared" si="2"/>
      </c>
      <c r="G43" s="32">
        <f t="shared" si="3"/>
      </c>
      <c r="H43" s="54">
        <f t="shared" si="6"/>
      </c>
      <c r="I43" s="55"/>
      <c r="J43" s="33">
        <f>IF(D42=$H$14,SUM($J$23:J42),(IF(Q42=0,"",(O43-N43))))</f>
      </c>
      <c r="K43" s="33">
        <f>IF(D42=$H$14,SUM($K$23:K42),(IF(Q42=0,"",(H42*$H$10))))</f>
      </c>
      <c r="L43" s="33">
        <f>IF(D42=$H$14,SUM($L$23:L42),(IF(Q42=0,"",(K43*$H$11))))</f>
      </c>
      <c r="M43" s="33">
        <f>IF(D42=$H$14,SUM($M$23:M42),(IF(Q42=0,"",(K43*$H$12))))</f>
      </c>
      <c r="N43" s="33">
        <f>IF(D42=$H$14,SUM($N$23:N42),(IF(Q42=0,"",(K43+L43+M43))))</f>
      </c>
      <c r="O43" s="37">
        <f>IF(D42=$H$14,SUM($O$23:O42),(IF(Q42=0,"",(IF($H$14&gt;D42,+$O$23,0)))))</f>
      </c>
      <c r="Q43" s="36">
        <f t="shared" si="5"/>
        <v>0</v>
      </c>
      <c r="R43" s="4">
        <f t="shared" si="0"/>
        <v>1</v>
      </c>
      <c r="S43" s="4"/>
      <c r="T43" s="4"/>
      <c r="U43" s="4"/>
      <c r="V43" s="4"/>
      <c r="W43" s="4"/>
      <c r="X43" s="4"/>
      <c r="Y43" s="2"/>
      <c r="Z43" s="2"/>
      <c r="AA43" s="2"/>
      <c r="AB43" s="2"/>
      <c r="AC43" s="2"/>
    </row>
    <row r="44" spans="2:29" ht="13.5">
      <c r="B44" s="3">
        <f t="shared" si="4"/>
        <v>-20</v>
      </c>
      <c r="C44" s="3">
        <v>22</v>
      </c>
      <c r="D44" s="31">
        <f t="shared" si="7"/>
      </c>
      <c r="E44" s="32">
        <f t="shared" si="1"/>
      </c>
      <c r="F44" s="32">
        <f t="shared" si="2"/>
      </c>
      <c r="G44" s="32">
        <f t="shared" si="3"/>
      </c>
      <c r="H44" s="54">
        <f t="shared" si="6"/>
      </c>
      <c r="I44" s="55"/>
      <c r="J44" s="33">
        <f>IF(D43=$H$14,SUM($J$23:J43),(IF(Q43=0,"",(O44-N44))))</f>
      </c>
      <c r="K44" s="33">
        <f>IF(D43=$H$14,SUM($K$23:K43),(IF(Q43=0,"",(H43*$H$10))))</f>
      </c>
      <c r="L44" s="33">
        <f>IF(D43=$H$14,SUM($L$23:L43),(IF(Q43=0,"",(K44*$H$11))))</f>
      </c>
      <c r="M44" s="33">
        <f>IF(D43=$H$14,SUM($M$23:M43),(IF(Q43=0,"",(K44*$H$12))))</f>
      </c>
      <c r="N44" s="33">
        <f>IF(D43=$H$14,SUM($N$23:N43),(IF(Q43=0,"",(K44+L44+M44))))</f>
      </c>
      <c r="O44" s="37">
        <f>IF(D43=$H$14,SUM($O$23:O43),(IF(Q43=0,"",(IF($H$14&gt;D43,+$O$23,0)))))</f>
      </c>
      <c r="Q44" s="36">
        <f t="shared" si="5"/>
        <v>0</v>
      </c>
      <c r="R44" s="4">
        <f t="shared" si="0"/>
        <v>1</v>
      </c>
      <c r="S44" s="4"/>
      <c r="T44" s="4"/>
      <c r="U44" s="4"/>
      <c r="V44" s="4"/>
      <c r="W44" s="4"/>
      <c r="X44" s="4"/>
      <c r="Y44" s="2"/>
      <c r="Z44" s="2"/>
      <c r="AA44" s="2"/>
      <c r="AB44" s="2"/>
      <c r="AC44" s="2"/>
    </row>
    <row r="45" spans="2:29" ht="13.5">
      <c r="B45" s="3">
        <f t="shared" si="4"/>
        <v>-21</v>
      </c>
      <c r="C45" s="3">
        <v>23</v>
      </c>
      <c r="D45" s="31">
        <f t="shared" si="7"/>
      </c>
      <c r="E45" s="32">
        <f t="shared" si="1"/>
      </c>
      <c r="F45" s="32">
        <f t="shared" si="2"/>
      </c>
      <c r="G45" s="32">
        <f t="shared" si="3"/>
      </c>
      <c r="H45" s="54">
        <f t="shared" si="6"/>
      </c>
      <c r="I45" s="55"/>
      <c r="J45" s="33">
        <f>IF(D44=$H$14,SUM($J$23:J44),(IF(Q44=0,"",(O45-N45))))</f>
      </c>
      <c r="K45" s="33">
        <f>IF(D44=$H$14,SUM($K$23:K44),(IF(Q44=0,"",(H44*$H$10))))</f>
      </c>
      <c r="L45" s="33">
        <f>IF(D44=$H$14,SUM($L$23:L44),(IF(Q44=0,"",(K45*$H$11))))</f>
      </c>
      <c r="M45" s="33">
        <f>IF(D44=$H$14,SUM($M$23:M44),(IF(Q44=0,"",(K45*$H$12))))</f>
      </c>
      <c r="N45" s="33">
        <f>IF(D44=$H$14,SUM($N$23:N44),(IF(Q44=0,"",(K45+L45+M45))))</f>
      </c>
      <c r="O45" s="37">
        <f>IF(D44=$H$14,SUM($O$23:O44),(IF(Q44=0,"",(IF($H$14&gt;D44,+$O$23,0)))))</f>
      </c>
      <c r="Q45" s="36">
        <f t="shared" si="5"/>
        <v>0</v>
      </c>
      <c r="R45" s="4">
        <f t="shared" si="0"/>
        <v>1</v>
      </c>
      <c r="S45" s="4"/>
      <c r="T45" s="4"/>
      <c r="U45" s="4"/>
      <c r="V45" s="4"/>
      <c r="W45" s="4"/>
      <c r="X45" s="4"/>
      <c r="Y45" s="2"/>
      <c r="Z45" s="2"/>
      <c r="AA45" s="2"/>
      <c r="AB45" s="2"/>
      <c r="AC45" s="2"/>
    </row>
    <row r="46" spans="2:29" ht="13.5">
      <c r="B46" s="3">
        <f t="shared" si="4"/>
        <v>-22</v>
      </c>
      <c r="C46" s="3">
        <v>24</v>
      </c>
      <c r="D46" s="31">
        <f t="shared" si="7"/>
      </c>
      <c r="E46" s="32">
        <f t="shared" si="1"/>
      </c>
      <c r="F46" s="32">
        <f t="shared" si="2"/>
      </c>
      <c r="G46" s="32">
        <f t="shared" si="3"/>
      </c>
      <c r="H46" s="54">
        <f t="shared" si="6"/>
      </c>
      <c r="I46" s="55"/>
      <c r="J46" s="33">
        <f>IF(D45=$H$14,SUM($J$23:J45),(IF(Q45=0,"",(O46-N46))))</f>
      </c>
      <c r="K46" s="33">
        <f>IF(D45=$H$14,SUM($K$23:K45),(IF(Q45=0,"",(H45*$H$10))))</f>
      </c>
      <c r="L46" s="33">
        <f>IF(D45=$H$14,SUM($L$23:L45),(IF(Q45=0,"",(K46*$H$11))))</f>
      </c>
      <c r="M46" s="33">
        <f>IF(D45=$H$14,SUM($M$23:M45),(IF(Q45=0,"",(K46*$H$12))))</f>
      </c>
      <c r="N46" s="33">
        <f>IF(D45=$H$14,SUM($N$23:N45),(IF(Q45=0,"",(K46+L46+M46))))</f>
      </c>
      <c r="O46" s="37">
        <f>IF(D45=$H$14,SUM($O$23:O45),(IF(Q45=0,"",(IF($H$14&gt;D45,+$O$23,0)))))</f>
      </c>
      <c r="Q46" s="36">
        <f t="shared" si="5"/>
        <v>0</v>
      </c>
      <c r="R46" s="4">
        <f t="shared" si="0"/>
        <v>1</v>
      </c>
      <c r="S46" s="4"/>
      <c r="T46" s="4"/>
      <c r="U46" s="4"/>
      <c r="V46" s="4"/>
      <c r="W46" s="4"/>
      <c r="X46" s="4"/>
      <c r="Y46" s="2"/>
      <c r="Z46" s="2"/>
      <c r="AA46" s="2"/>
      <c r="AB46" s="2"/>
      <c r="AC46" s="2"/>
    </row>
    <row r="47" spans="2:29" ht="13.5">
      <c r="B47" s="3">
        <f t="shared" si="4"/>
        <v>-23</v>
      </c>
      <c r="C47" s="3">
        <v>25</v>
      </c>
      <c r="D47" s="31">
        <f t="shared" si="7"/>
      </c>
      <c r="E47" s="32">
        <f t="shared" si="1"/>
      </c>
      <c r="F47" s="32">
        <f t="shared" si="2"/>
      </c>
      <c r="G47" s="32">
        <f t="shared" si="3"/>
      </c>
      <c r="H47" s="54">
        <f t="shared" si="6"/>
      </c>
      <c r="I47" s="55"/>
      <c r="J47" s="33">
        <f>IF(D46=$H$14,SUM($J$23:J46),(IF(Q46=0,"",(O47-N47))))</f>
      </c>
      <c r="K47" s="33">
        <f>IF(D46=$H$14,SUM($K$23:K46),(IF(Q46=0,"",(H46*$H$10))))</f>
      </c>
      <c r="L47" s="33">
        <f>IF(D46=$H$14,SUM($L$23:L46),(IF(Q46=0,"",(K47*$H$11))))</f>
      </c>
      <c r="M47" s="33">
        <f>IF(D46=$H$14,SUM($M$23:M46),(IF(Q46=0,"",(K47*$H$12))))</f>
      </c>
      <c r="N47" s="33">
        <f>IF(D46=$H$14,SUM($N$23:N46),(IF(Q46=0,"",(K47+L47+M47))))</f>
      </c>
      <c r="O47" s="37">
        <f>IF(D46=$H$14,SUM($O$23:O46),(IF(Q46=0,"",(IF($H$14&gt;D46,+$O$23,0)))))</f>
      </c>
      <c r="Q47" s="36">
        <f t="shared" si="5"/>
        <v>0</v>
      </c>
      <c r="R47" s="4">
        <f t="shared" si="0"/>
        <v>1</v>
      </c>
      <c r="S47" s="4"/>
      <c r="T47" s="4"/>
      <c r="U47" s="4"/>
      <c r="V47" s="4"/>
      <c r="W47" s="4"/>
      <c r="X47" s="4"/>
      <c r="Y47" s="2"/>
      <c r="Z47" s="2"/>
      <c r="AA47" s="2"/>
      <c r="AB47" s="2"/>
      <c r="AC47" s="2"/>
    </row>
    <row r="48" spans="2:29" ht="13.5">
      <c r="B48" s="3">
        <f t="shared" si="4"/>
        <v>-24</v>
      </c>
      <c r="C48" s="3">
        <v>26</v>
      </c>
      <c r="D48" s="31">
        <f t="shared" si="7"/>
      </c>
      <c r="E48" s="32">
        <f t="shared" si="1"/>
      </c>
      <c r="F48" s="32">
        <f t="shared" si="2"/>
      </c>
      <c r="G48" s="32">
        <f t="shared" si="3"/>
      </c>
      <c r="H48" s="54">
        <f t="shared" si="6"/>
      </c>
      <c r="I48" s="55"/>
      <c r="J48" s="33">
        <f>IF(D47=$H$14,SUM($J$23:J47),(IF(Q47=0,"",(O48-N48))))</f>
      </c>
      <c r="K48" s="33">
        <f>IF(D47=$H$14,SUM($K$23:K47),(IF(Q47=0,"",(H47*$H$10))))</f>
      </c>
      <c r="L48" s="33">
        <f>IF(D47=$H$14,SUM($L$23:L47),(IF(Q47=0,"",(K48*$H$11))))</f>
      </c>
      <c r="M48" s="33">
        <f>IF(D47=$H$14,SUM($M$23:M47),(IF(Q47=0,"",(K48*$H$12))))</f>
      </c>
      <c r="N48" s="33">
        <f>IF(D47=$H$14,SUM($N$23:N47),(IF(Q47=0,"",(K48+L48+M48))))</f>
      </c>
      <c r="O48" s="37">
        <f>IF(D47=$H$14,SUM($O$23:O47),(IF(Q47=0,"",(IF($H$14&gt;D47,+$O$23,0)))))</f>
      </c>
      <c r="Q48" s="36">
        <f t="shared" si="5"/>
        <v>0</v>
      </c>
      <c r="R48" s="4">
        <f t="shared" si="0"/>
        <v>1</v>
      </c>
      <c r="S48" s="4"/>
      <c r="T48" s="4"/>
      <c r="U48" s="4"/>
      <c r="V48" s="4"/>
      <c r="W48" s="4"/>
      <c r="X48" s="4"/>
      <c r="Y48" s="2"/>
      <c r="Z48" s="2"/>
      <c r="AA48" s="2"/>
      <c r="AB48" s="2"/>
      <c r="AC48" s="2"/>
    </row>
    <row r="49" spans="2:29" ht="13.5">
      <c r="B49" s="3">
        <f t="shared" si="4"/>
        <v>-25</v>
      </c>
      <c r="C49" s="3">
        <v>27</v>
      </c>
      <c r="D49" s="31">
        <f t="shared" si="7"/>
      </c>
      <c r="E49" s="32">
        <f t="shared" si="1"/>
      </c>
      <c r="F49" s="32">
        <f t="shared" si="2"/>
      </c>
      <c r="G49" s="32">
        <f t="shared" si="3"/>
      </c>
      <c r="H49" s="54">
        <f t="shared" si="6"/>
      </c>
      <c r="I49" s="55"/>
      <c r="J49" s="33">
        <f>IF(D48=$H$14,SUM($J$23:J48),(IF(Q48=0,"",(O49-N49))))</f>
      </c>
      <c r="K49" s="33">
        <f>IF(D48=$H$14,SUM($K$23:K48),(IF(Q48=0,"",(H48*$H$10))))</f>
      </c>
      <c r="L49" s="33">
        <f>IF(D48=$H$14,SUM($L$23:L48),(IF(Q48=0,"",(K49*$H$11))))</f>
      </c>
      <c r="M49" s="33">
        <f>IF(D48=$H$14,SUM($M$23:M48),(IF(Q48=0,"",(K49*$H$12))))</f>
      </c>
      <c r="N49" s="33">
        <f>IF(D48=$H$14,SUM($N$23:N48),(IF(Q48=0,"",(K49+L49+M49))))</f>
      </c>
      <c r="O49" s="37">
        <f>IF(D48=$H$14,SUM($O$23:O48),(IF(Q48=0,"",(IF($H$14&gt;D48,+$O$23,0)))))</f>
      </c>
      <c r="Q49" s="36">
        <f t="shared" si="5"/>
        <v>0</v>
      </c>
      <c r="R49" s="4">
        <f t="shared" si="0"/>
        <v>1</v>
      </c>
      <c r="S49" s="4"/>
      <c r="T49" s="4"/>
      <c r="U49" s="4"/>
      <c r="V49" s="4"/>
      <c r="W49" s="4"/>
      <c r="X49" s="4"/>
      <c r="Y49" s="2"/>
      <c r="Z49" s="2"/>
      <c r="AA49" s="2"/>
      <c r="AB49" s="2"/>
      <c r="AC49" s="2"/>
    </row>
    <row r="50" spans="2:29" ht="13.5">
      <c r="B50" s="3">
        <f t="shared" si="4"/>
        <v>-26</v>
      </c>
      <c r="C50" s="3">
        <v>28</v>
      </c>
      <c r="D50" s="31">
        <f t="shared" si="7"/>
      </c>
      <c r="E50" s="32">
        <f t="shared" si="1"/>
      </c>
      <c r="F50" s="32">
        <f t="shared" si="2"/>
      </c>
      <c r="G50" s="32">
        <f t="shared" si="3"/>
      </c>
      <c r="H50" s="54">
        <f t="shared" si="6"/>
      </c>
      <c r="I50" s="55"/>
      <c r="J50" s="33">
        <f>IF(D49=$H$14,SUM($J$23:J49),(IF(Q49=0,"",(O50-N50))))</f>
      </c>
      <c r="K50" s="33">
        <f>IF(D49=$H$14,SUM($K$23:K49),(IF(Q49=0,"",(H49*$H$10))))</f>
      </c>
      <c r="L50" s="33">
        <f>IF(D49=$H$14,SUM($L$23:L49),(IF(Q49=0,"",(K50*$H$11))))</f>
      </c>
      <c r="M50" s="33">
        <f>IF(D49=$H$14,SUM($M$23:M49),(IF(Q49=0,"",(K50*$H$12))))</f>
      </c>
      <c r="N50" s="33">
        <f>IF(D49=$H$14,SUM($N$23:N49),(IF(Q49=0,"",(K50+L50+M50))))</f>
      </c>
      <c r="O50" s="37">
        <f>IF(D49=$H$14,SUM($O$23:O49),(IF(Q49=0,"",(IF($H$14&gt;D49,+$O$23,0)))))</f>
      </c>
      <c r="Q50" s="36">
        <f t="shared" si="5"/>
        <v>0</v>
      </c>
      <c r="R50" s="4">
        <f t="shared" si="0"/>
        <v>1</v>
      </c>
      <c r="S50" s="4"/>
      <c r="T50" s="4"/>
      <c r="U50" s="4"/>
      <c r="V50" s="4"/>
      <c r="W50" s="4"/>
      <c r="X50" s="4"/>
      <c r="Y50" s="2"/>
      <c r="Z50" s="2"/>
      <c r="AA50" s="2"/>
      <c r="AB50" s="2"/>
      <c r="AC50" s="2"/>
    </row>
    <row r="51" spans="2:29" ht="13.5">
      <c r="B51" s="3">
        <f t="shared" si="4"/>
        <v>-27</v>
      </c>
      <c r="C51" s="3">
        <v>29</v>
      </c>
      <c r="D51" s="31">
        <f t="shared" si="7"/>
      </c>
      <c r="E51" s="32">
        <f t="shared" si="1"/>
      </c>
      <c r="F51" s="32">
        <f t="shared" si="2"/>
      </c>
      <c r="G51" s="32">
        <f t="shared" si="3"/>
      </c>
      <c r="H51" s="54">
        <f t="shared" si="6"/>
      </c>
      <c r="I51" s="55"/>
      <c r="J51" s="33">
        <f>IF(D50=$H$14,SUM($J$23:J50),(IF(Q50=0,"",(O51-N51))))</f>
      </c>
      <c r="K51" s="33">
        <f>IF(D50=$H$14,SUM($K$23:K50),(IF(Q50=0,"",(H50*$H$10))))</f>
      </c>
      <c r="L51" s="33">
        <f>IF(D50=$H$14,SUM($L$23:L50),(IF(Q50=0,"",(K51*$H$11))))</f>
      </c>
      <c r="M51" s="33">
        <f>IF(D50=$H$14,SUM($M$23:M50),(IF(Q50=0,"",(K51*$H$12))))</f>
      </c>
      <c r="N51" s="33">
        <f>IF(D50=$H$14,SUM($N$23:N50),(IF(Q50=0,"",(K51+L51+M51))))</f>
      </c>
      <c r="O51" s="37">
        <f>IF(D50=$H$14,SUM($O$23:O50),(IF(Q50=0,"",(IF($H$14&gt;D50,+$O$23,0)))))</f>
      </c>
      <c r="Q51" s="36">
        <f t="shared" si="5"/>
        <v>0</v>
      </c>
      <c r="R51" s="4">
        <f t="shared" si="0"/>
        <v>1</v>
      </c>
      <c r="S51" s="4"/>
      <c r="T51" s="4"/>
      <c r="U51" s="4"/>
      <c r="V51" s="4"/>
      <c r="W51" s="4"/>
      <c r="X51" s="4"/>
      <c r="Y51" s="2"/>
      <c r="Z51" s="2"/>
      <c r="AA51" s="2"/>
      <c r="AB51" s="2"/>
      <c r="AC51" s="2"/>
    </row>
    <row r="52" spans="2:29" ht="13.5">
      <c r="B52" s="3">
        <f t="shared" si="4"/>
        <v>-28</v>
      </c>
      <c r="C52" s="3">
        <v>30</v>
      </c>
      <c r="D52" s="31">
        <f t="shared" si="7"/>
      </c>
      <c r="E52" s="32">
        <f t="shared" si="1"/>
      </c>
      <c r="F52" s="32">
        <f t="shared" si="2"/>
      </c>
      <c r="G52" s="32">
        <f t="shared" si="3"/>
      </c>
      <c r="H52" s="54">
        <f t="shared" si="6"/>
      </c>
      <c r="I52" s="55"/>
      <c r="J52" s="33">
        <f>IF(D51=$H$14,SUM($J$23:J51),(IF(Q51=0,"",(O52-N52))))</f>
      </c>
      <c r="K52" s="33">
        <f>IF(D51=$H$14,SUM($K$23:K51),(IF(Q51=0,"",(H51*$H$10))))</f>
      </c>
      <c r="L52" s="33">
        <f>IF(D51=$H$14,SUM($L$23:L51),(IF(Q51=0,"",(K52*$H$11))))</f>
      </c>
      <c r="M52" s="33">
        <f>IF(D51=$H$14,SUM($M$23:M51),(IF(Q51=0,"",(K52*$H$12))))</f>
      </c>
      <c r="N52" s="33">
        <f>IF(D51=$H$14,SUM($N$23:N51),(IF(Q51=0,"",(K52+L52+M52))))</f>
      </c>
      <c r="O52" s="37">
        <f>IF(D51=$H$14,SUM($O$23:O51),(IF(Q51=0,"",(IF($H$14&gt;D51,+$O$23,0)))))</f>
      </c>
      <c r="Q52" s="36">
        <f t="shared" si="5"/>
        <v>0</v>
      </c>
      <c r="R52" s="4">
        <f t="shared" si="0"/>
        <v>1</v>
      </c>
      <c r="S52" s="4"/>
      <c r="T52" s="4"/>
      <c r="U52" s="4"/>
      <c r="V52" s="4"/>
      <c r="W52" s="4"/>
      <c r="X52" s="4"/>
      <c r="Y52" s="2"/>
      <c r="Z52" s="2"/>
      <c r="AA52" s="2"/>
      <c r="AB52" s="2"/>
      <c r="AC52" s="2"/>
    </row>
    <row r="53" spans="2:29" ht="13.5">
      <c r="B53" s="3">
        <f t="shared" si="4"/>
        <v>-29</v>
      </c>
      <c r="C53" s="3">
        <v>31</v>
      </c>
      <c r="D53" s="31">
        <f t="shared" si="7"/>
      </c>
      <c r="E53" s="32">
        <f t="shared" si="1"/>
      </c>
      <c r="F53" s="32">
        <f t="shared" si="2"/>
      </c>
      <c r="G53" s="32">
        <f t="shared" si="3"/>
      </c>
      <c r="H53" s="54">
        <f t="shared" si="6"/>
      </c>
      <c r="I53" s="55"/>
      <c r="J53" s="33">
        <f>IF(D52=$H$14,SUM($J$23:J52),(IF(Q52=0,"",(O53-N53))))</f>
      </c>
      <c r="K53" s="33">
        <f>IF(D52=$H$14,SUM($K$23:K52),(IF(Q52=0,"",(H52*$H$10))))</f>
      </c>
      <c r="L53" s="33">
        <f>IF(D52=$H$14,SUM($L$23:L52),(IF(Q52=0,"",(K53*$H$11))))</f>
      </c>
      <c r="M53" s="33">
        <f>IF(D52=$H$14,SUM($M$23:M52),(IF(Q52=0,"",(K53*$H$12))))</f>
      </c>
      <c r="N53" s="33">
        <f>IF(D52=$H$14,SUM($N$23:N52),(IF(Q52=0,"",(K53+L53+M53))))</f>
      </c>
      <c r="O53" s="37">
        <f>IF(D52=$H$14,SUM($O$23:O52),(IF(Q52=0,"",(IF($H$14&gt;D52,+$O$23,0)))))</f>
      </c>
      <c r="Q53" s="36">
        <f t="shared" si="5"/>
        <v>0</v>
      </c>
      <c r="R53" s="4">
        <f t="shared" si="0"/>
        <v>1</v>
      </c>
      <c r="S53" s="4"/>
      <c r="T53" s="4"/>
      <c r="U53" s="4"/>
      <c r="V53" s="4"/>
      <c r="W53" s="4"/>
      <c r="X53" s="4"/>
      <c r="Y53" s="2"/>
      <c r="Z53" s="2"/>
      <c r="AA53" s="2"/>
      <c r="AB53" s="2"/>
      <c r="AC53" s="2"/>
    </row>
    <row r="54" spans="2:29" ht="13.5">
      <c r="B54" s="3">
        <f t="shared" si="4"/>
        <v>-30</v>
      </c>
      <c r="C54" s="3">
        <v>32</v>
      </c>
      <c r="D54" s="31">
        <f t="shared" si="7"/>
      </c>
      <c r="E54" s="32">
        <f t="shared" si="1"/>
      </c>
      <c r="F54" s="32">
        <f t="shared" si="2"/>
      </c>
      <c r="G54" s="32">
        <f t="shared" si="3"/>
      </c>
      <c r="H54" s="54">
        <f t="shared" si="6"/>
      </c>
      <c r="I54" s="55"/>
      <c r="J54" s="33">
        <f>IF(D53=$H$14,SUM($J$23:J53),(IF(Q53=0,"",(O54-N54))))</f>
      </c>
      <c r="K54" s="33">
        <f>IF(D53=$H$14,SUM($K$23:K53),(IF(Q53=0,"",(H53*$H$10))))</f>
      </c>
      <c r="L54" s="33">
        <f>IF(D53=$H$14,SUM($L$23:L53),(IF(Q53=0,"",(K54*$H$11))))</f>
      </c>
      <c r="M54" s="33">
        <f>IF(D53=$H$14,SUM($M$23:M53),(IF(Q53=0,"",(K54*$H$12))))</f>
      </c>
      <c r="N54" s="33">
        <f>IF(D53=$H$14,SUM($N$23:N53),(IF(Q53=0,"",(K54+L54+M54))))</f>
      </c>
      <c r="O54" s="37">
        <f>IF(D53=$H$14,SUM($O$23:O53),(IF(Q53=0,"",(IF($H$14&gt;D53,+$O$23,0)))))</f>
      </c>
      <c r="Q54" s="36">
        <f t="shared" si="5"/>
        <v>0</v>
      </c>
      <c r="R54" s="4">
        <f aca="true" t="shared" si="8" ref="R54:R85">IF(OR($H$14="",$H$14=0),0,1)</f>
        <v>1</v>
      </c>
      <c r="S54" s="4"/>
      <c r="T54" s="4"/>
      <c r="U54" s="4"/>
      <c r="V54" s="4"/>
      <c r="W54" s="4"/>
      <c r="X54" s="4"/>
      <c r="Y54" s="2"/>
      <c r="Z54" s="2"/>
      <c r="AA54" s="2"/>
      <c r="AB54" s="2"/>
      <c r="AC54" s="2"/>
    </row>
    <row r="55" spans="2:29" ht="13.5">
      <c r="B55" s="3">
        <f t="shared" si="4"/>
        <v>-31</v>
      </c>
      <c r="C55" s="3">
        <v>33</v>
      </c>
      <c r="D55" s="31">
        <f t="shared" si="7"/>
      </c>
      <c r="E55" s="32">
        <f t="shared" si="1"/>
      </c>
      <c r="F55" s="32">
        <f aca="true" t="shared" si="9" ref="F55:F86">IF(OR($H$16="",Q54=0),"",(IF(F54&lt;12,(+F54+1),1)))</f>
      </c>
      <c r="G55" s="32">
        <f aca="true" t="shared" si="10" ref="G55:G86">IF(OR($H$16="",Q54=0),"",(IF(F54&gt;=12,(+G54+1),G54)))</f>
      </c>
      <c r="H55" s="54">
        <f t="shared" si="6"/>
      </c>
      <c r="I55" s="55"/>
      <c r="J55" s="33">
        <f>IF(D54=$H$14,SUM($J$23:J54),(IF(Q54=0,"",(O55-N55))))</f>
      </c>
      <c r="K55" s="33">
        <f>IF(D54=$H$14,SUM($K$23:K54),(IF(Q54=0,"",(H54*$H$10))))</f>
      </c>
      <c r="L55" s="33">
        <f>IF(D54=$H$14,SUM($L$23:L54),(IF(Q54=0,"",(K55*$H$11))))</f>
      </c>
      <c r="M55" s="33">
        <f>IF(D54=$H$14,SUM($M$23:M54),(IF(Q54=0,"",(K55*$H$12))))</f>
      </c>
      <c r="N55" s="33">
        <f>IF(D54=$H$14,SUM($N$23:N54),(IF(Q54=0,"",(K55+L55+M55))))</f>
      </c>
      <c r="O55" s="37">
        <f>IF(D54=$H$14,SUM($O$23:O54),(IF(Q54=0,"",(IF($H$14&gt;D54,+$O$23,0)))))</f>
      </c>
      <c r="Q55" s="36">
        <f t="shared" si="5"/>
        <v>0</v>
      </c>
      <c r="R55" s="4">
        <f t="shared" si="8"/>
        <v>1</v>
      </c>
      <c r="S55" s="4"/>
      <c r="T55" s="4"/>
      <c r="U55" s="4"/>
      <c r="V55" s="4"/>
      <c r="W55" s="4"/>
      <c r="X55" s="4"/>
      <c r="Y55" s="2"/>
      <c r="Z55" s="2"/>
      <c r="AA55" s="2"/>
      <c r="AB55" s="2"/>
      <c r="AC55" s="2"/>
    </row>
    <row r="56" spans="2:29" ht="13.5">
      <c r="B56" s="3">
        <f t="shared" si="4"/>
        <v>-32</v>
      </c>
      <c r="C56" s="3">
        <v>34</v>
      </c>
      <c r="D56" s="31">
        <f t="shared" si="7"/>
      </c>
      <c r="E56" s="32">
        <f>IF(Q55=0,"",$E$22)</f>
      </c>
      <c r="F56" s="32">
        <f t="shared" si="9"/>
      </c>
      <c r="G56" s="32">
        <f t="shared" si="10"/>
      </c>
      <c r="H56" s="54">
        <f t="shared" si="6"/>
      </c>
      <c r="I56" s="55"/>
      <c r="J56" s="33">
        <f>IF(D55=$H$14,SUM($J$23:J55),(IF(Q55=0,"",(O56-N56))))</f>
      </c>
      <c r="K56" s="33">
        <f>IF(D55=$H$14,SUM($K$23:K55),(IF(Q55=0,"",(H55*$H$10))))</f>
      </c>
      <c r="L56" s="33">
        <f>IF(D55=$H$14,SUM($L$23:L55),(IF(Q55=0,"",(K56*$H$11))))</f>
      </c>
      <c r="M56" s="33">
        <f>IF(D55=$H$14,SUM($M$23:M55),(IF(Q55=0,"",(K56*$H$12))))</f>
      </c>
      <c r="N56" s="33">
        <f>IF(D55=$H$14,SUM($N$23:N55),(IF(Q55=0,"",(K56+L56+M56))))</f>
      </c>
      <c r="O56" s="37">
        <f>IF(D55=$H$14,SUM($O$23:O55),(IF(Q55=0,"",(IF($H$14&gt;D55,+$O$23,0)))))</f>
      </c>
      <c r="Q56" s="36">
        <f t="shared" si="5"/>
        <v>0</v>
      </c>
      <c r="R56" s="4">
        <f t="shared" si="8"/>
        <v>1</v>
      </c>
      <c r="S56" s="4"/>
      <c r="T56" s="4"/>
      <c r="U56" s="4"/>
      <c r="V56" s="4"/>
      <c r="W56" s="4"/>
      <c r="X56" s="4"/>
      <c r="Y56" s="2"/>
      <c r="Z56" s="2"/>
      <c r="AA56" s="2"/>
      <c r="AB56" s="2"/>
      <c r="AC56" s="2"/>
    </row>
    <row r="57" spans="2:29" ht="13.5">
      <c r="B57" s="3">
        <f t="shared" si="4"/>
        <v>-33</v>
      </c>
      <c r="C57" s="3">
        <v>35</v>
      </c>
      <c r="D57" s="31">
        <f t="shared" si="7"/>
      </c>
      <c r="E57" s="32">
        <f>IF(Q56=0,"",$E$22)</f>
      </c>
      <c r="F57" s="32">
        <f t="shared" si="9"/>
      </c>
      <c r="G57" s="32">
        <f t="shared" si="10"/>
      </c>
      <c r="H57" s="54">
        <f t="shared" si="6"/>
      </c>
      <c r="I57" s="55"/>
      <c r="J57" s="33">
        <f>IF(D56=$H$14,SUM($J$23:J56),(IF(Q56=0,"",(O57-N57))))</f>
      </c>
      <c r="K57" s="33">
        <f>IF(D56=$H$14,SUM($K$23:K56),(IF(Q56=0,"",(H56*$H$10))))</f>
      </c>
      <c r="L57" s="33">
        <f>IF(D56=$H$14,SUM($L$23:L56),(IF(Q56=0,"",(K57*$H$11))))</f>
      </c>
      <c r="M57" s="33">
        <f>IF(D56=$H$14,SUM($M$23:M56),(IF(Q56=0,"",(K57*$H$12))))</f>
      </c>
      <c r="N57" s="33">
        <f>IF(D56=$H$14,SUM($N$23:N56),(IF(Q56=0,"",(K57+L57+M57))))</f>
      </c>
      <c r="O57" s="37">
        <f>IF(D56=$H$14,SUM($O$23:O56),(IF(Q56=0,"",(IF($H$14&gt;D56,+$O$23,0)))))</f>
      </c>
      <c r="Q57" s="36">
        <f t="shared" si="5"/>
        <v>0</v>
      </c>
      <c r="R57" s="4">
        <f t="shared" si="8"/>
        <v>1</v>
      </c>
      <c r="S57" s="4"/>
      <c r="T57" s="4"/>
      <c r="U57" s="4"/>
      <c r="V57" s="4"/>
      <c r="W57" s="4"/>
      <c r="X57" s="4"/>
      <c r="Y57" s="2"/>
      <c r="Z57" s="2"/>
      <c r="AA57" s="2"/>
      <c r="AB57" s="2"/>
      <c r="AC57" s="2"/>
    </row>
    <row r="58" spans="2:29" ht="13.5">
      <c r="B58" s="3">
        <f t="shared" si="4"/>
        <v>-34</v>
      </c>
      <c r="C58" s="3">
        <v>36</v>
      </c>
      <c r="D58" s="31">
        <f t="shared" si="7"/>
      </c>
      <c r="E58" s="32">
        <f aca="true" t="shared" si="11" ref="E58:E121">IF(Q57=0,"",$E$22)</f>
      </c>
      <c r="F58" s="32">
        <f t="shared" si="9"/>
      </c>
      <c r="G58" s="32">
        <f t="shared" si="10"/>
      </c>
      <c r="H58" s="54">
        <f t="shared" si="6"/>
      </c>
      <c r="I58" s="55"/>
      <c r="J58" s="33">
        <f>IF(D57=$H$14,SUM($J$23:J57),(IF(Q57=0,"",(O58-N58))))</f>
      </c>
      <c r="K58" s="33">
        <f>IF(D57=$H$14,SUM($K$23:K57),(IF(Q57=0,"",(H57*$H$10))))</f>
      </c>
      <c r="L58" s="33">
        <f>IF(D57=$H$14,SUM($L$23:L57),(IF(Q57=0,"",(K58*$H$11))))</f>
      </c>
      <c r="M58" s="33">
        <f>IF(D57=$H$14,SUM($M$23:M57),(IF(Q57=0,"",(K58*$H$12))))</f>
      </c>
      <c r="N58" s="33">
        <f>IF(D57=$H$14,SUM($N$23:N57),(IF(Q57=0,"",(K58+L58+M58))))</f>
      </c>
      <c r="O58" s="37">
        <f>IF(D57=$H$14,SUM($O$23:O57),(IF(Q57=0,"",(IF($H$14&gt;D57,+$O$23,0)))))</f>
      </c>
      <c r="Q58" s="36">
        <f t="shared" si="5"/>
        <v>0</v>
      </c>
      <c r="R58" s="4">
        <f t="shared" si="8"/>
        <v>1</v>
      </c>
      <c r="S58" s="4"/>
      <c r="T58" s="4"/>
      <c r="U58" s="4"/>
      <c r="V58" s="4"/>
      <c r="W58" s="4"/>
      <c r="X58" s="4"/>
      <c r="Y58" s="2"/>
      <c r="Z58" s="2"/>
      <c r="AA58" s="2"/>
      <c r="AB58" s="2"/>
      <c r="AC58" s="2"/>
    </row>
    <row r="59" spans="2:29" ht="13.5">
      <c r="B59" s="3">
        <f t="shared" si="4"/>
        <v>-35</v>
      </c>
      <c r="C59" s="3">
        <v>37</v>
      </c>
      <c r="D59" s="31">
        <f t="shared" si="7"/>
      </c>
      <c r="E59" s="32">
        <f t="shared" si="11"/>
      </c>
      <c r="F59" s="32">
        <f t="shared" si="9"/>
      </c>
      <c r="G59" s="32">
        <f t="shared" si="10"/>
      </c>
      <c r="H59" s="54">
        <f t="shared" si="6"/>
      </c>
      <c r="I59" s="55"/>
      <c r="J59" s="33">
        <f>IF(D58=$H$14,SUM($J$23:J58),(IF(Q58=0,"",(O59-N59))))</f>
      </c>
      <c r="K59" s="33">
        <f>IF(D58=$H$14,SUM($K$23:K58),(IF(Q58=0,"",(H58*$H$10))))</f>
      </c>
      <c r="L59" s="33">
        <f>IF(D58=$H$14,SUM($L$23:L58),(IF(Q58=0,"",(K59*$H$11))))</f>
      </c>
      <c r="M59" s="33">
        <f>IF(D58=$H$14,SUM($M$23:M58),(IF(Q58=0,"",(K59*$H$12))))</f>
      </c>
      <c r="N59" s="33">
        <f>IF(D58=$H$14,SUM($N$23:N58),(IF(Q58=0,"",(K59+L59+M59))))</f>
      </c>
      <c r="O59" s="37">
        <f>IF(D58=$H$14,SUM($O$23:O58),(IF(Q58=0,"",(IF($H$14&gt;D58,+$O$23,0)))))</f>
      </c>
      <c r="Q59" s="36">
        <f t="shared" si="5"/>
        <v>0</v>
      </c>
      <c r="R59" s="4">
        <f t="shared" si="8"/>
        <v>1</v>
      </c>
      <c r="S59" s="4"/>
      <c r="T59" s="4"/>
      <c r="U59" s="4"/>
      <c r="V59" s="4"/>
      <c r="W59" s="4"/>
      <c r="X59" s="4"/>
      <c r="Y59" s="2"/>
      <c r="Z59" s="2"/>
      <c r="AA59" s="2"/>
      <c r="AB59" s="2"/>
      <c r="AC59" s="2"/>
    </row>
    <row r="60" spans="2:29" ht="13.5">
      <c r="B60" s="3">
        <f t="shared" si="4"/>
        <v>-36</v>
      </c>
      <c r="C60" s="3">
        <v>38</v>
      </c>
      <c r="D60" s="31">
        <f t="shared" si="7"/>
      </c>
      <c r="E60" s="32">
        <f t="shared" si="11"/>
      </c>
      <c r="F60" s="32">
        <f t="shared" si="9"/>
      </c>
      <c r="G60" s="32">
        <f t="shared" si="10"/>
      </c>
      <c r="H60" s="54">
        <f t="shared" si="6"/>
      </c>
      <c r="I60" s="55"/>
      <c r="J60" s="33">
        <f>IF(D59=$H$14,SUM($J$23:J59),(IF(Q59=0,"",(O60-N60))))</f>
      </c>
      <c r="K60" s="33">
        <f>IF(D59=$H$14,SUM($K$23:K59),(IF(Q59=0,"",(H59*$H$10))))</f>
      </c>
      <c r="L60" s="33">
        <f>IF(D59=$H$14,SUM($L$23:L59),(IF(Q59=0,"",(K60*$H$11))))</f>
      </c>
      <c r="M60" s="33">
        <f>IF(D59=$H$14,SUM($M$23:M59),(IF(Q59=0,"",(K60*$H$12))))</f>
      </c>
      <c r="N60" s="33">
        <f>IF(D59=$H$14,SUM($N$23:N59),(IF(Q59=0,"",(K60+L60+M60))))</f>
      </c>
      <c r="O60" s="37">
        <f>IF(D59=$H$14,SUM($O$23:O59),(IF(Q59=0,"",(IF($H$14&gt;D59,+$O$23,0)))))</f>
      </c>
      <c r="Q60" s="36">
        <f t="shared" si="5"/>
        <v>0</v>
      </c>
      <c r="R60" s="4">
        <f t="shared" si="8"/>
        <v>1</v>
      </c>
      <c r="S60" s="4"/>
      <c r="T60" s="4"/>
      <c r="U60" s="4"/>
      <c r="V60" s="4"/>
      <c r="W60" s="4"/>
      <c r="X60" s="4"/>
      <c r="Y60" s="2"/>
      <c r="Z60" s="2"/>
      <c r="AA60" s="2"/>
      <c r="AB60" s="2"/>
      <c r="AC60" s="2"/>
    </row>
    <row r="61" spans="2:29" ht="13.5">
      <c r="B61" s="3">
        <f t="shared" si="4"/>
        <v>-37</v>
      </c>
      <c r="C61" s="3">
        <v>39</v>
      </c>
      <c r="D61" s="31">
        <f t="shared" si="7"/>
      </c>
      <c r="E61" s="32">
        <f t="shared" si="11"/>
      </c>
      <c r="F61" s="32">
        <f t="shared" si="9"/>
      </c>
      <c r="G61" s="32">
        <f t="shared" si="10"/>
      </c>
      <c r="H61" s="54">
        <f t="shared" si="6"/>
      </c>
      <c r="I61" s="55"/>
      <c r="J61" s="33">
        <f>IF(D60=$H$14,SUM($J$23:J60),(IF(Q60=0,"",(O61-N61))))</f>
      </c>
      <c r="K61" s="33">
        <f>IF(D60=$H$14,SUM($K$23:K60),(IF(Q60=0,"",(H60*$H$10))))</f>
      </c>
      <c r="L61" s="33">
        <f>IF(D60=$H$14,SUM($L$23:L60),(IF(Q60=0,"",(K61*$H$11))))</f>
      </c>
      <c r="M61" s="33">
        <f>IF(D60=$H$14,SUM($M$23:M60),(IF(Q60=0,"",(K61*$H$12))))</f>
      </c>
      <c r="N61" s="33">
        <f>IF(D60=$H$14,SUM($N$23:N60),(IF(Q60=0,"",(K61+L61+M61))))</f>
      </c>
      <c r="O61" s="37">
        <f>IF(D60=$H$14,SUM($O$23:O60),(IF(Q60=0,"",(IF($H$14&gt;D60,+$O$23,0)))))</f>
      </c>
      <c r="Q61" s="36">
        <f t="shared" si="5"/>
        <v>0</v>
      </c>
      <c r="R61" s="4">
        <f t="shared" si="8"/>
        <v>1</v>
      </c>
      <c r="S61" s="4"/>
      <c r="T61" s="4"/>
      <c r="U61" s="4"/>
      <c r="V61" s="4"/>
      <c r="W61" s="4"/>
      <c r="X61" s="4"/>
      <c r="Y61" s="2"/>
      <c r="Z61" s="2"/>
      <c r="AA61" s="2"/>
      <c r="AB61" s="2"/>
      <c r="AC61" s="2"/>
    </row>
    <row r="62" spans="2:29" ht="13.5">
      <c r="B62" s="3">
        <f t="shared" si="4"/>
        <v>-38</v>
      </c>
      <c r="C62" s="3">
        <v>40</v>
      </c>
      <c r="D62" s="31">
        <f t="shared" si="7"/>
      </c>
      <c r="E62" s="32">
        <f t="shared" si="11"/>
      </c>
      <c r="F62" s="32">
        <f t="shared" si="9"/>
      </c>
      <c r="G62" s="32">
        <f t="shared" si="10"/>
      </c>
      <c r="H62" s="54">
        <f t="shared" si="6"/>
      </c>
      <c r="I62" s="55"/>
      <c r="J62" s="33">
        <f>IF(D61=$H$14,SUM($J$23:J61),(IF(Q61=0,"",(O62-N62))))</f>
      </c>
      <c r="K62" s="33">
        <f>IF(D61=$H$14,SUM($K$23:K61),(IF(Q61=0,"",(H61*$H$10))))</f>
      </c>
      <c r="L62" s="33">
        <f>IF(D61=$H$14,SUM($L$23:L61),(IF(Q61=0,"",(K62*$H$11))))</f>
      </c>
      <c r="M62" s="33">
        <f>IF(D61=$H$14,SUM($M$23:M61),(IF(Q61=0,"",(K62*$H$12))))</f>
      </c>
      <c r="N62" s="33">
        <f>IF(D61=$H$14,SUM($N$23:N61),(IF(Q61=0,"",(K62+L62+M62))))</f>
      </c>
      <c r="O62" s="37">
        <f>IF(D61=$H$14,SUM($O$23:O61),(IF(Q61=0,"",(IF($H$14&gt;D61,+$O$23,0)))))</f>
      </c>
      <c r="Q62" s="36">
        <f t="shared" si="5"/>
        <v>0</v>
      </c>
      <c r="R62" s="4">
        <f t="shared" si="8"/>
        <v>1</v>
      </c>
      <c r="S62" s="4"/>
      <c r="T62" s="4"/>
      <c r="U62" s="4"/>
      <c r="V62" s="4"/>
      <c r="W62" s="4"/>
      <c r="X62" s="4"/>
      <c r="Y62" s="2"/>
      <c r="Z62" s="2"/>
      <c r="AA62" s="2"/>
      <c r="AB62" s="2"/>
      <c r="AC62" s="2"/>
    </row>
    <row r="63" spans="2:29" ht="13.5">
      <c r="B63" s="3">
        <f t="shared" si="4"/>
        <v>-39</v>
      </c>
      <c r="C63" s="3">
        <v>41</v>
      </c>
      <c r="D63" s="31">
        <f t="shared" si="7"/>
      </c>
      <c r="E63" s="32">
        <f t="shared" si="11"/>
      </c>
      <c r="F63" s="32">
        <f t="shared" si="9"/>
      </c>
      <c r="G63" s="32">
        <f t="shared" si="10"/>
      </c>
      <c r="H63" s="54">
        <f t="shared" si="6"/>
      </c>
      <c r="I63" s="55"/>
      <c r="J63" s="33">
        <f>IF(D62=$H$14,SUM($J$23:J62),(IF(Q62=0,"",(O63-N63))))</f>
      </c>
      <c r="K63" s="33">
        <f>IF(D62=$H$14,SUM($K$23:K62),(IF(Q62=0,"",(H62*$H$10))))</f>
      </c>
      <c r="L63" s="33">
        <f>IF(D62=$H$14,SUM($L$23:L62),(IF(Q62=0,"",(K63*$H$11))))</f>
      </c>
      <c r="M63" s="33">
        <f>IF(D62=$H$14,SUM($M$23:M62),(IF(Q62=0,"",(K63*$H$12))))</f>
      </c>
      <c r="N63" s="33">
        <f>IF(D62=$H$14,SUM($N$23:N62),(IF(Q62=0,"",(K63+L63+M63))))</f>
      </c>
      <c r="O63" s="37">
        <f>IF(D62=$H$14,SUM($O$23:O62),(IF(Q62=0,"",(IF($H$14&gt;D62,+$O$23,0)))))</f>
      </c>
      <c r="Q63" s="36">
        <f t="shared" si="5"/>
        <v>0</v>
      </c>
      <c r="R63" s="4">
        <f t="shared" si="8"/>
        <v>1</v>
      </c>
      <c r="S63" s="4"/>
      <c r="T63" s="4"/>
      <c r="U63" s="4"/>
      <c r="V63" s="4"/>
      <c r="W63" s="4"/>
      <c r="X63" s="4"/>
      <c r="Y63" s="2"/>
      <c r="Z63" s="2"/>
      <c r="AA63" s="2"/>
      <c r="AB63" s="2"/>
      <c r="AC63" s="2"/>
    </row>
    <row r="64" spans="2:29" ht="13.5">
      <c r="B64" s="3">
        <f t="shared" si="4"/>
        <v>-40</v>
      </c>
      <c r="C64" s="3">
        <v>42</v>
      </c>
      <c r="D64" s="31">
        <f t="shared" si="7"/>
      </c>
      <c r="E64" s="32">
        <f t="shared" si="11"/>
      </c>
      <c r="F64" s="32">
        <f t="shared" si="9"/>
      </c>
      <c r="G64" s="32">
        <f t="shared" si="10"/>
      </c>
      <c r="H64" s="54">
        <f t="shared" si="6"/>
      </c>
      <c r="I64" s="55"/>
      <c r="J64" s="33">
        <f>IF(D63=$H$14,SUM($J$23:J63),(IF(Q63=0,"",(O64-N64))))</f>
      </c>
      <c r="K64" s="33">
        <f>IF(D63=$H$14,SUM($K$23:K63),(IF(Q63=0,"",(H63*$H$10))))</f>
      </c>
      <c r="L64" s="33">
        <f>IF(D63=$H$14,SUM($L$23:L63),(IF(Q63=0,"",(K64*$H$11))))</f>
      </c>
      <c r="M64" s="33">
        <f>IF(D63=$H$14,SUM($M$23:M63),(IF(Q63=0,"",(K64*$H$12))))</f>
      </c>
      <c r="N64" s="33">
        <f>IF(D63=$H$14,SUM($N$23:N63),(IF(Q63=0,"",(K64+L64+M64))))</f>
      </c>
      <c r="O64" s="37">
        <f>IF(D63=$H$14,SUM($O$23:O63),(IF(Q63=0,"",(IF($H$14&gt;D63,+$O$23,0)))))</f>
      </c>
      <c r="Q64" s="36">
        <f t="shared" si="5"/>
        <v>0</v>
      </c>
      <c r="R64" s="4">
        <f t="shared" si="8"/>
        <v>1</v>
      </c>
      <c r="S64" s="4"/>
      <c r="T64" s="4"/>
      <c r="U64" s="4"/>
      <c r="V64" s="4"/>
      <c r="W64" s="4"/>
      <c r="X64" s="4"/>
      <c r="Y64" s="2"/>
      <c r="Z64" s="2"/>
      <c r="AA64" s="2"/>
      <c r="AB64" s="2"/>
      <c r="AC64" s="2"/>
    </row>
    <row r="65" spans="2:29" ht="13.5">
      <c r="B65" s="3">
        <f t="shared" si="4"/>
        <v>-41</v>
      </c>
      <c r="C65" s="3">
        <v>43</v>
      </c>
      <c r="D65" s="31">
        <f t="shared" si="7"/>
      </c>
      <c r="E65" s="32">
        <f t="shared" si="11"/>
      </c>
      <c r="F65" s="32">
        <f t="shared" si="9"/>
      </c>
      <c r="G65" s="32">
        <f t="shared" si="10"/>
      </c>
      <c r="H65" s="54">
        <f t="shared" si="6"/>
      </c>
      <c r="I65" s="55"/>
      <c r="J65" s="33">
        <f>IF(D64=$H$14,SUM($J$23:J64),(IF(Q64=0,"",(O65-N65))))</f>
      </c>
      <c r="K65" s="33">
        <f>IF(D64=$H$14,SUM($K$23:K64),(IF(Q64=0,"",(H64*$H$10))))</f>
      </c>
      <c r="L65" s="33">
        <f>IF(D64=$H$14,SUM($L$23:L64),(IF(Q64=0,"",(K65*$H$11))))</f>
      </c>
      <c r="M65" s="33">
        <f>IF(D64=$H$14,SUM($M$23:M64),(IF(Q64=0,"",(K65*$H$12))))</f>
      </c>
      <c r="N65" s="33">
        <f>IF(D64=$H$14,SUM($N$23:N64),(IF(Q64=0,"",(K65+L65+M65))))</f>
      </c>
      <c r="O65" s="37">
        <f>IF(D64=$H$14,SUM($O$23:O64),(IF(Q64=0,"",(IF($H$14&gt;D64,+$O$23,0)))))</f>
      </c>
      <c r="Q65" s="36">
        <f t="shared" si="5"/>
        <v>0</v>
      </c>
      <c r="R65" s="4">
        <f t="shared" si="8"/>
        <v>1</v>
      </c>
      <c r="S65" s="4"/>
      <c r="T65" s="4"/>
      <c r="U65" s="4"/>
      <c r="V65" s="4"/>
      <c r="W65" s="4"/>
      <c r="X65" s="4"/>
      <c r="Y65" s="2"/>
      <c r="Z65" s="2"/>
      <c r="AA65" s="2"/>
      <c r="AB65" s="2"/>
      <c r="AC65" s="2"/>
    </row>
    <row r="66" spans="2:29" ht="13.5">
      <c r="B66" s="3">
        <f t="shared" si="4"/>
        <v>-42</v>
      </c>
      <c r="C66" s="3">
        <v>44</v>
      </c>
      <c r="D66" s="31">
        <f t="shared" si="7"/>
      </c>
      <c r="E66" s="32">
        <f t="shared" si="11"/>
      </c>
      <c r="F66" s="32">
        <f t="shared" si="9"/>
      </c>
      <c r="G66" s="32">
        <f t="shared" si="10"/>
      </c>
      <c r="H66" s="54">
        <f t="shared" si="6"/>
      </c>
      <c r="I66" s="55"/>
      <c r="J66" s="33">
        <f>IF(D65=$H$14,SUM($J$23:J65),(IF(Q65=0,"",(O66-N66))))</f>
      </c>
      <c r="K66" s="33">
        <f>IF(D65=$H$14,SUM($K$23:K65),(IF(Q65=0,"",(H65*$H$10))))</f>
      </c>
      <c r="L66" s="33">
        <f>IF(D65=$H$14,SUM($L$23:L65),(IF(Q65=0,"",(K66*$H$11))))</f>
      </c>
      <c r="M66" s="33">
        <f>IF(D65=$H$14,SUM($M$23:M65),(IF(Q65=0,"",(K66*$H$12))))</f>
      </c>
      <c r="N66" s="33">
        <f>IF(D65=$H$14,SUM($N$23:N65),(IF(Q65=0,"",(K66+L66+M66))))</f>
      </c>
      <c r="O66" s="37">
        <f>IF(D65=$H$14,SUM($O$23:O65),(IF(Q65=0,"",(IF($H$14&gt;D65,+$O$23,0)))))</f>
      </c>
      <c r="Q66" s="36">
        <f t="shared" si="5"/>
        <v>0</v>
      </c>
      <c r="R66" s="4">
        <f t="shared" si="8"/>
        <v>1</v>
      </c>
      <c r="S66" s="4"/>
      <c r="T66" s="4"/>
      <c r="U66" s="4"/>
      <c r="V66" s="4"/>
      <c r="W66" s="4"/>
      <c r="X66" s="4"/>
      <c r="Y66" s="2"/>
      <c r="Z66" s="2"/>
      <c r="AA66" s="2"/>
      <c r="AB66" s="2"/>
      <c r="AC66" s="2"/>
    </row>
    <row r="67" spans="2:29" ht="13.5">
      <c r="B67" s="3">
        <f t="shared" si="4"/>
        <v>-43</v>
      </c>
      <c r="C67" s="3">
        <v>45</v>
      </c>
      <c r="D67" s="31">
        <f t="shared" si="7"/>
      </c>
      <c r="E67" s="32">
        <f t="shared" si="11"/>
      </c>
      <c r="F67" s="32">
        <f t="shared" si="9"/>
      </c>
      <c r="G67" s="32">
        <f t="shared" si="10"/>
      </c>
      <c r="H67" s="54">
        <f t="shared" si="6"/>
      </c>
      <c r="I67" s="55"/>
      <c r="J67" s="33">
        <f>IF(D66=$H$14,SUM($J$23:J66),(IF(Q66=0,"",(O67-N67))))</f>
      </c>
      <c r="K67" s="33">
        <f>IF(D66=$H$14,SUM($K$23:K66),(IF(Q66=0,"",(H66*$H$10))))</f>
      </c>
      <c r="L67" s="33">
        <f>IF(D66=$H$14,SUM($L$23:L66),(IF(Q66=0,"",(K67*$H$11))))</f>
      </c>
      <c r="M67" s="33">
        <f>IF(D66=$H$14,SUM($M$23:M66),(IF(Q66=0,"",(K67*$H$12))))</f>
      </c>
      <c r="N67" s="33">
        <f>IF(D66=$H$14,SUM($N$23:N66),(IF(Q66=0,"",(K67+L67+M67))))</f>
      </c>
      <c r="O67" s="37">
        <f>IF(D66=$H$14,SUM($O$23:O66),(IF(Q66=0,"",(IF($H$14&gt;D66,+$O$23,0)))))</f>
      </c>
      <c r="Q67" s="36">
        <f t="shared" si="5"/>
        <v>0</v>
      </c>
      <c r="R67" s="4">
        <f t="shared" si="8"/>
        <v>1</v>
      </c>
      <c r="S67" s="4"/>
      <c r="T67" s="4"/>
      <c r="U67" s="4"/>
      <c r="V67" s="4"/>
      <c r="W67" s="4"/>
      <c r="X67" s="4"/>
      <c r="Y67" s="2"/>
      <c r="Z67" s="2"/>
      <c r="AA67" s="2"/>
      <c r="AB67" s="2"/>
      <c r="AC67" s="2"/>
    </row>
    <row r="68" spans="2:29" ht="13.5">
      <c r="B68" s="3">
        <f t="shared" si="4"/>
        <v>-44</v>
      </c>
      <c r="C68" s="3">
        <v>46</v>
      </c>
      <c r="D68" s="31">
        <f t="shared" si="7"/>
      </c>
      <c r="E68" s="32">
        <f t="shared" si="11"/>
      </c>
      <c r="F68" s="32">
        <f t="shared" si="9"/>
      </c>
      <c r="G68" s="32">
        <f t="shared" si="10"/>
      </c>
      <c r="H68" s="54">
        <f t="shared" si="6"/>
      </c>
      <c r="I68" s="55"/>
      <c r="J68" s="33">
        <f>IF(D67=$H$14,SUM($J$23:J67),(IF(Q67=0,"",(O68-N68))))</f>
      </c>
      <c r="K68" s="33">
        <f>IF(D67=$H$14,SUM($K$23:K67),(IF(Q67=0,"",(H67*$H$10))))</f>
      </c>
      <c r="L68" s="33">
        <f>IF(D67=$H$14,SUM($L$23:L67),(IF(Q67=0,"",(K68*$H$11))))</f>
      </c>
      <c r="M68" s="33">
        <f>IF(D67=$H$14,SUM($M$23:M67),(IF(Q67=0,"",(K68*$H$12))))</f>
      </c>
      <c r="N68" s="33">
        <f>IF(D67=$H$14,SUM($N$23:N67),(IF(Q67=0,"",(K68+L68+M68))))</f>
      </c>
      <c r="O68" s="37">
        <f>IF(D67=$H$14,SUM($O$23:O67),(IF(Q67=0,"",(IF($H$14&gt;D67,+$O$23,0)))))</f>
      </c>
      <c r="Q68" s="36">
        <f t="shared" si="5"/>
        <v>0</v>
      </c>
      <c r="R68" s="4">
        <f t="shared" si="8"/>
        <v>1</v>
      </c>
      <c r="S68" s="4"/>
      <c r="T68" s="4"/>
      <c r="U68" s="4"/>
      <c r="V68" s="4"/>
      <c r="W68" s="4"/>
      <c r="X68" s="4"/>
      <c r="Y68" s="2"/>
      <c r="Z68" s="2"/>
      <c r="AA68" s="2"/>
      <c r="AB68" s="2"/>
      <c r="AC68" s="2"/>
    </row>
    <row r="69" spans="2:29" ht="13.5">
      <c r="B69" s="3">
        <f t="shared" si="4"/>
        <v>-45</v>
      </c>
      <c r="C69" s="3">
        <v>47</v>
      </c>
      <c r="D69" s="31">
        <f t="shared" si="7"/>
      </c>
      <c r="E69" s="32">
        <f t="shared" si="11"/>
      </c>
      <c r="F69" s="32">
        <f t="shared" si="9"/>
      </c>
      <c r="G69" s="32">
        <f t="shared" si="10"/>
      </c>
      <c r="H69" s="54">
        <f t="shared" si="6"/>
      </c>
      <c r="I69" s="55"/>
      <c r="J69" s="33">
        <f>IF(D68=$H$14,SUM($J$23:J68),(IF(Q68=0,"",(O69-N69))))</f>
      </c>
      <c r="K69" s="33">
        <f>IF(D68=$H$14,SUM($K$23:K68),(IF(Q68=0,"",(H68*$H$10))))</f>
      </c>
      <c r="L69" s="33">
        <f>IF(D68=$H$14,SUM($L$23:L68),(IF(Q68=0,"",(K69*$H$11))))</f>
      </c>
      <c r="M69" s="33">
        <f>IF(D68=$H$14,SUM($M$23:M68),(IF(Q68=0,"",(K69*$H$12))))</f>
      </c>
      <c r="N69" s="33">
        <f>IF(D68=$H$14,SUM($N$23:N68),(IF(Q68=0,"",(K69+L69+M69))))</f>
      </c>
      <c r="O69" s="37">
        <f>IF(D68=$H$14,SUM($O$23:O68),(IF(Q68=0,"",(IF($H$14&gt;D68,+$O$23,0)))))</f>
      </c>
      <c r="Q69" s="36">
        <f t="shared" si="5"/>
        <v>0</v>
      </c>
      <c r="R69" s="4">
        <f t="shared" si="8"/>
        <v>1</v>
      </c>
      <c r="S69" s="4"/>
      <c r="T69" s="4"/>
      <c r="U69" s="4"/>
      <c r="V69" s="4"/>
      <c r="W69" s="4"/>
      <c r="X69" s="4"/>
      <c r="Y69" s="2"/>
      <c r="Z69" s="2"/>
      <c r="AA69" s="2"/>
      <c r="AB69" s="2"/>
      <c r="AC69" s="2"/>
    </row>
    <row r="70" spans="2:29" ht="13.5">
      <c r="B70" s="3">
        <f t="shared" si="4"/>
        <v>-46</v>
      </c>
      <c r="C70" s="3">
        <v>48</v>
      </c>
      <c r="D70" s="31">
        <f t="shared" si="7"/>
      </c>
      <c r="E70" s="32">
        <f t="shared" si="11"/>
      </c>
      <c r="F70" s="32">
        <f t="shared" si="9"/>
      </c>
      <c r="G70" s="32">
        <f t="shared" si="10"/>
      </c>
      <c r="H70" s="54">
        <f t="shared" si="6"/>
      </c>
      <c r="I70" s="55"/>
      <c r="J70" s="33">
        <f>IF(D69=$H$14,SUM($J$23:J69),(IF(Q69=0,"",(O70-N70))))</f>
      </c>
      <c r="K70" s="33">
        <f>IF(D69=$H$14,SUM($K$23:K69),(IF(Q69=0,"",(H69*$H$10))))</f>
      </c>
      <c r="L70" s="33">
        <f>IF(D69=$H$14,SUM($L$23:L69),(IF(Q69=0,"",(K70*$H$11))))</f>
      </c>
      <c r="M70" s="33">
        <f>IF(D69=$H$14,SUM($M$23:M69),(IF(Q69=0,"",(K70*$H$12))))</f>
      </c>
      <c r="N70" s="33">
        <f>IF(D69=$H$14,SUM($N$23:N69),(IF(Q69=0,"",(K70+L70+M70))))</f>
      </c>
      <c r="O70" s="37">
        <f>IF(D69=$H$14,SUM($O$23:O69),(IF(Q69=0,"",(IF($H$14&gt;D69,+$O$23,0)))))</f>
      </c>
      <c r="Q70" s="36">
        <f t="shared" si="5"/>
        <v>0</v>
      </c>
      <c r="R70" s="4">
        <f t="shared" si="8"/>
        <v>1</v>
      </c>
      <c r="S70" s="4"/>
      <c r="T70" s="4"/>
      <c r="U70" s="4"/>
      <c r="V70" s="4"/>
      <c r="W70" s="4"/>
      <c r="X70" s="4"/>
      <c r="Y70" s="2"/>
      <c r="Z70" s="2"/>
      <c r="AA70" s="2"/>
      <c r="AB70" s="2"/>
      <c r="AC70" s="2"/>
    </row>
    <row r="71" spans="2:29" ht="13.5">
      <c r="B71" s="3">
        <f t="shared" si="4"/>
        <v>-47</v>
      </c>
      <c r="C71" s="3">
        <v>49</v>
      </c>
      <c r="D71" s="31">
        <f t="shared" si="7"/>
      </c>
      <c r="E71" s="32">
        <f t="shared" si="11"/>
      </c>
      <c r="F71" s="32">
        <f t="shared" si="9"/>
      </c>
      <c r="G71" s="32">
        <f t="shared" si="10"/>
      </c>
      <c r="H71" s="54">
        <f t="shared" si="6"/>
      </c>
      <c r="I71" s="55"/>
      <c r="J71" s="33">
        <f>IF(D70=$H$14,SUM($J$23:J70),(IF(Q70=0,"",(O71-N71))))</f>
      </c>
      <c r="K71" s="33">
        <f>IF(D70=$H$14,SUM($K$23:K70),(IF(Q70=0,"",(H70*$H$10))))</f>
      </c>
      <c r="L71" s="33">
        <f>IF(D70=$H$14,SUM($L$23:L70),(IF(Q70=0,"",(K71*$H$11))))</f>
      </c>
      <c r="M71" s="33">
        <f>IF(D70=$H$14,SUM($M$23:M70),(IF(Q70=0,"",(K71*$H$12))))</f>
      </c>
      <c r="N71" s="33">
        <f>IF(D70=$H$14,SUM($N$23:N70),(IF(Q70=0,"",(K71+L71+M71))))</f>
      </c>
      <c r="O71" s="37">
        <f>IF(D70=$H$14,SUM($O$23:O70),(IF(Q70=0,"",(IF($H$14&gt;D70,+$O$23,0)))))</f>
      </c>
      <c r="Q71" s="36">
        <f t="shared" si="5"/>
        <v>0</v>
      </c>
      <c r="R71" s="4">
        <f t="shared" si="8"/>
        <v>1</v>
      </c>
      <c r="S71" s="4"/>
      <c r="T71" s="4"/>
      <c r="U71" s="4"/>
      <c r="V71" s="4"/>
      <c r="W71" s="4"/>
      <c r="X71" s="4"/>
      <c r="Y71" s="2"/>
      <c r="Z71" s="2"/>
      <c r="AA71" s="2"/>
      <c r="AB71" s="2"/>
      <c r="AC71" s="2"/>
    </row>
    <row r="72" spans="2:29" ht="13.5">
      <c r="B72" s="3">
        <f t="shared" si="4"/>
        <v>-48</v>
      </c>
      <c r="C72" s="3">
        <v>50</v>
      </c>
      <c r="D72" s="31">
        <f t="shared" si="7"/>
      </c>
      <c r="E72" s="32">
        <f t="shared" si="11"/>
      </c>
      <c r="F72" s="32">
        <f t="shared" si="9"/>
      </c>
      <c r="G72" s="32">
        <f t="shared" si="10"/>
      </c>
      <c r="H72" s="54">
        <f t="shared" si="6"/>
      </c>
      <c r="I72" s="55"/>
      <c r="J72" s="33">
        <f>IF(D71=$H$14,SUM($J$23:J71),(IF(Q71=0,"",(O72-N72))))</f>
      </c>
      <c r="K72" s="33">
        <f>IF(D71=$H$14,SUM($K$23:K71),(IF(Q71=0,"",(H71*$H$10))))</f>
      </c>
      <c r="L72" s="33">
        <f>IF(D71=$H$14,SUM($L$23:L71),(IF(Q71=0,"",(K72*$H$11))))</f>
      </c>
      <c r="M72" s="33">
        <f>IF(D71=$H$14,SUM($M$23:M71),(IF(Q71=0,"",(K72*$H$12))))</f>
      </c>
      <c r="N72" s="33">
        <f>IF(D71=$H$14,SUM($N$23:N71),(IF(Q71=0,"",(K72+L72+M72))))</f>
      </c>
      <c r="O72" s="37">
        <f>IF(D71=$H$14,SUM($O$23:O71),(IF(Q71=0,"",(IF($H$14&gt;D71,+$O$23,0)))))</f>
      </c>
      <c r="Q72" s="36">
        <f t="shared" si="5"/>
        <v>0</v>
      </c>
      <c r="R72" s="4">
        <f t="shared" si="8"/>
        <v>1</v>
      </c>
      <c r="S72" s="4"/>
      <c r="T72" s="4"/>
      <c r="U72" s="4"/>
      <c r="V72" s="4"/>
      <c r="W72" s="4"/>
      <c r="X72" s="4"/>
      <c r="Y72" s="2"/>
      <c r="Z72" s="2"/>
      <c r="AA72" s="2"/>
      <c r="AB72" s="2"/>
      <c r="AC72" s="2"/>
    </row>
    <row r="73" spans="2:29" ht="13.5">
      <c r="B73" s="3">
        <f t="shared" si="4"/>
        <v>-49</v>
      </c>
      <c r="C73" s="3">
        <v>51</v>
      </c>
      <c r="D73" s="31">
        <f t="shared" si="7"/>
      </c>
      <c r="E73" s="32">
        <f t="shared" si="11"/>
      </c>
      <c r="F73" s="32">
        <f t="shared" si="9"/>
      </c>
      <c r="G73" s="32">
        <f t="shared" si="10"/>
      </c>
      <c r="H73" s="54">
        <f t="shared" si="6"/>
      </c>
      <c r="I73" s="55"/>
      <c r="J73" s="33">
        <f>IF(D72=$H$14,SUM($J$23:J72),(IF(Q72=0,"",(O73-N73))))</f>
      </c>
      <c r="K73" s="33">
        <f>IF(D72=$H$14,SUM($K$23:K72),(IF(Q72=0,"",(H72*$H$10))))</f>
      </c>
      <c r="L73" s="33">
        <f>IF(D72=$H$14,SUM($L$23:L72),(IF(Q72=0,"",(K73*$H$11))))</f>
      </c>
      <c r="M73" s="33">
        <f>IF(D72=$H$14,SUM($M$23:M72),(IF(Q72=0,"",(K73*$H$12))))</f>
      </c>
      <c r="N73" s="33">
        <f>IF(D72=$H$14,SUM($N$23:N72),(IF(Q72=0,"",(K73+L73+M73))))</f>
      </c>
      <c r="O73" s="37">
        <f>IF(D72=$H$14,SUM($O$23:O72),(IF(Q72=0,"",(IF($H$14&gt;D72,+$O$23,0)))))</f>
      </c>
      <c r="Q73" s="36">
        <f t="shared" si="5"/>
        <v>0</v>
      </c>
      <c r="R73" s="4">
        <f t="shared" si="8"/>
        <v>1</v>
      </c>
      <c r="S73" s="4"/>
      <c r="T73" s="4"/>
      <c r="U73" s="4"/>
      <c r="V73" s="4"/>
      <c r="W73" s="4"/>
      <c r="X73" s="4"/>
      <c r="Y73" s="2"/>
      <c r="Z73" s="2"/>
      <c r="AA73" s="2"/>
      <c r="AB73" s="2"/>
      <c r="AC73" s="2"/>
    </row>
    <row r="74" spans="2:29" ht="13.5">
      <c r="B74" s="3">
        <f t="shared" si="4"/>
        <v>-50</v>
      </c>
      <c r="C74" s="3">
        <v>52</v>
      </c>
      <c r="D74" s="31">
        <f t="shared" si="7"/>
      </c>
      <c r="E74" s="32">
        <f t="shared" si="11"/>
      </c>
      <c r="F74" s="32">
        <f t="shared" si="9"/>
      </c>
      <c r="G74" s="32">
        <f t="shared" si="10"/>
      </c>
      <c r="H74" s="54">
        <f t="shared" si="6"/>
      </c>
      <c r="I74" s="55"/>
      <c r="J74" s="33">
        <f>IF(D73=$H$14,SUM($J$23:J73),(IF(Q73=0,"",(O74-N74))))</f>
      </c>
      <c r="K74" s="33">
        <f>IF(D73=$H$14,SUM($K$23:K73),(IF(Q73=0,"",(H73*$H$10))))</f>
      </c>
      <c r="L74" s="33">
        <f>IF(D73=$H$14,SUM($L$23:L73),(IF(Q73=0,"",(K74*$H$11))))</f>
      </c>
      <c r="M74" s="33">
        <f>IF(D73=$H$14,SUM($M$23:M73),(IF(Q73=0,"",(K74*$H$12))))</f>
      </c>
      <c r="N74" s="33">
        <f>IF(D73=$H$14,SUM($N$23:N73),(IF(Q73=0,"",(K74+L74+M74))))</f>
      </c>
      <c r="O74" s="37">
        <f>IF(D73=$H$14,SUM($O$23:O73),(IF(Q73=0,"",(IF($H$14&gt;D73,+$O$23,0)))))</f>
      </c>
      <c r="Q74" s="36">
        <f t="shared" si="5"/>
        <v>0</v>
      </c>
      <c r="R74" s="4">
        <f t="shared" si="8"/>
        <v>1</v>
      </c>
      <c r="S74" s="4"/>
      <c r="T74" s="4"/>
      <c r="U74" s="4"/>
      <c r="V74" s="4"/>
      <c r="W74" s="4"/>
      <c r="X74" s="4"/>
      <c r="Y74" s="2"/>
      <c r="Z74" s="2"/>
      <c r="AA74" s="2"/>
      <c r="AB74" s="2"/>
      <c r="AC74" s="2"/>
    </row>
    <row r="75" spans="2:29" ht="13.5">
      <c r="B75" s="3">
        <f t="shared" si="4"/>
        <v>-51</v>
      </c>
      <c r="C75" s="3">
        <v>53</v>
      </c>
      <c r="D75" s="31">
        <f t="shared" si="7"/>
      </c>
      <c r="E75" s="32">
        <f t="shared" si="11"/>
      </c>
      <c r="F75" s="32">
        <f t="shared" si="9"/>
      </c>
      <c r="G75" s="32">
        <f t="shared" si="10"/>
      </c>
      <c r="H75" s="54">
        <f t="shared" si="6"/>
      </c>
      <c r="I75" s="55"/>
      <c r="J75" s="33">
        <f>IF(D74=$H$14,SUM($J$23:J74),(IF(Q74=0,"",(O75-N75))))</f>
      </c>
      <c r="K75" s="33">
        <f>IF(D74=$H$14,SUM($K$23:K74),(IF(Q74=0,"",(H74*$H$10))))</f>
      </c>
      <c r="L75" s="33">
        <f>IF(D74=$H$14,SUM($L$23:L74),(IF(Q74=0,"",(K75*$H$11))))</f>
      </c>
      <c r="M75" s="33">
        <f>IF(D74=$H$14,SUM($M$23:M74),(IF(Q74=0,"",(K75*$H$12))))</f>
      </c>
      <c r="N75" s="33">
        <f>IF(D74=$H$14,SUM($N$23:N74),(IF(Q74=0,"",(K75+L75+M75))))</f>
      </c>
      <c r="O75" s="37">
        <f>IF(D74=$H$14,SUM($O$23:O74),(IF(Q74=0,"",(IF($H$14&gt;D74,+$O$23,0)))))</f>
      </c>
      <c r="Q75" s="36">
        <f t="shared" si="5"/>
        <v>0</v>
      </c>
      <c r="R75" s="4">
        <f t="shared" si="8"/>
        <v>1</v>
      </c>
      <c r="S75" s="4"/>
      <c r="T75" s="4"/>
      <c r="U75" s="4"/>
      <c r="V75" s="4"/>
      <c r="W75" s="4"/>
      <c r="X75" s="4"/>
      <c r="Y75" s="2"/>
      <c r="Z75" s="2"/>
      <c r="AA75" s="2"/>
      <c r="AB75" s="2"/>
      <c r="AC75" s="2"/>
    </row>
    <row r="76" spans="2:29" ht="13.5">
      <c r="B76" s="3">
        <f t="shared" si="4"/>
        <v>-52</v>
      </c>
      <c r="C76" s="3">
        <v>54</v>
      </c>
      <c r="D76" s="31">
        <f t="shared" si="7"/>
      </c>
      <c r="E76" s="32">
        <f t="shared" si="11"/>
      </c>
      <c r="F76" s="32">
        <f t="shared" si="9"/>
      </c>
      <c r="G76" s="32">
        <f t="shared" si="10"/>
      </c>
      <c r="H76" s="54">
        <f t="shared" si="6"/>
      </c>
      <c r="I76" s="55"/>
      <c r="J76" s="33">
        <f>IF(D75=$H$14,SUM($J$23:J75),(IF(Q75=0,"",(O76-N76))))</f>
      </c>
      <c r="K76" s="33">
        <f>IF(D75=$H$14,SUM($K$23:K75),(IF(Q75=0,"",(H75*$H$10))))</f>
      </c>
      <c r="L76" s="33">
        <f>IF(D75=$H$14,SUM($L$23:L75),(IF(Q75=0,"",(K76*$H$11))))</f>
      </c>
      <c r="M76" s="33">
        <f>IF(D75=$H$14,SUM($M$23:M75),(IF(Q75=0,"",(K76*$H$12))))</f>
      </c>
      <c r="N76" s="33">
        <f>IF(D75=$H$14,SUM($N$23:N75),(IF(Q75=0,"",(K76+L76+M76))))</f>
      </c>
      <c r="O76" s="37">
        <f>IF(D75=$H$14,SUM($O$23:O75),(IF(Q75=0,"",(IF($H$14&gt;D75,+$O$23,0)))))</f>
      </c>
      <c r="Q76" s="36">
        <f t="shared" si="5"/>
        <v>0</v>
      </c>
      <c r="R76" s="4">
        <f t="shared" si="8"/>
        <v>1</v>
      </c>
      <c r="S76" s="4"/>
      <c r="T76" s="4"/>
      <c r="U76" s="4"/>
      <c r="V76" s="4"/>
      <c r="W76" s="4"/>
      <c r="X76" s="4"/>
      <c r="Y76" s="2"/>
      <c r="Z76" s="2"/>
      <c r="AA76" s="2"/>
      <c r="AB76" s="2"/>
      <c r="AC76" s="2"/>
    </row>
    <row r="77" spans="2:29" ht="13.5">
      <c r="B77" s="3">
        <f t="shared" si="4"/>
        <v>-53</v>
      </c>
      <c r="C77" s="3">
        <v>55</v>
      </c>
      <c r="D77" s="31">
        <f t="shared" si="7"/>
      </c>
      <c r="E77" s="32">
        <f t="shared" si="11"/>
      </c>
      <c r="F77" s="32">
        <f t="shared" si="9"/>
      </c>
      <c r="G77" s="32">
        <f t="shared" si="10"/>
      </c>
      <c r="H77" s="54">
        <f t="shared" si="6"/>
      </c>
      <c r="I77" s="55"/>
      <c r="J77" s="33">
        <f>IF(D76=$H$14,SUM($J$23:J76),(IF(Q76=0,"",(O77-N77))))</f>
      </c>
      <c r="K77" s="33">
        <f>IF(D76=$H$14,SUM($K$23:K76),(IF(Q76=0,"",(H76*$H$10))))</f>
      </c>
      <c r="L77" s="33">
        <f>IF(D76=$H$14,SUM($L$23:L76),(IF(Q76=0,"",(K77*$H$11))))</f>
      </c>
      <c r="M77" s="33">
        <f>IF(D76=$H$14,SUM($M$23:M76),(IF(Q76=0,"",(K77*$H$12))))</f>
      </c>
      <c r="N77" s="33">
        <f>IF(D76=$H$14,SUM($N$23:N76),(IF(Q76=0,"",(K77+L77+M77))))</f>
      </c>
      <c r="O77" s="37">
        <f>IF(D76=$H$14,SUM($O$23:O76),(IF(Q76=0,"",(IF($H$14&gt;D76,+$O$23,0)))))</f>
      </c>
      <c r="Q77" s="36">
        <f t="shared" si="5"/>
        <v>0</v>
      </c>
      <c r="R77" s="4">
        <f t="shared" si="8"/>
        <v>1</v>
      </c>
      <c r="S77" s="4"/>
      <c r="T77" s="4"/>
      <c r="U77" s="4"/>
      <c r="V77" s="4"/>
      <c r="W77" s="4"/>
      <c r="X77" s="4"/>
      <c r="Y77" s="2"/>
      <c r="Z77" s="2"/>
      <c r="AA77" s="2"/>
      <c r="AB77" s="2"/>
      <c r="AC77" s="2"/>
    </row>
    <row r="78" spans="2:29" ht="13.5">
      <c r="B78" s="3">
        <f t="shared" si="4"/>
        <v>-54</v>
      </c>
      <c r="C78" s="3">
        <v>56</v>
      </c>
      <c r="D78" s="31">
        <f t="shared" si="7"/>
      </c>
      <c r="E78" s="32">
        <f t="shared" si="11"/>
      </c>
      <c r="F78" s="32">
        <f t="shared" si="9"/>
      </c>
      <c r="G78" s="32">
        <f t="shared" si="10"/>
      </c>
      <c r="H78" s="54">
        <f t="shared" si="6"/>
      </c>
      <c r="I78" s="55"/>
      <c r="J78" s="33">
        <f>IF(D77=$H$14,SUM($J$23:J77),(IF(Q77=0,"",(O78-N78))))</f>
      </c>
      <c r="K78" s="33">
        <f>IF(D77=$H$14,SUM($K$23:K77),(IF(Q77=0,"",(H77*$H$10))))</f>
      </c>
      <c r="L78" s="33">
        <f>IF(D77=$H$14,SUM($L$23:L77),(IF(Q77=0,"",(K78*$H$11))))</f>
      </c>
      <c r="M78" s="33">
        <f>IF(D77=$H$14,SUM($M$23:M77),(IF(Q77=0,"",(K78*$H$12))))</f>
      </c>
      <c r="N78" s="33">
        <f>IF(D77=$H$14,SUM($N$23:N77),(IF(Q77=0,"",(K78+L78+M78))))</f>
      </c>
      <c r="O78" s="37">
        <f>IF(D77=$H$14,SUM($O$23:O77),(IF(Q77=0,"",(IF($H$14&gt;D77,+$O$23,0)))))</f>
      </c>
      <c r="Q78" s="36">
        <f t="shared" si="5"/>
        <v>0</v>
      </c>
      <c r="R78" s="4">
        <f t="shared" si="8"/>
        <v>1</v>
      </c>
      <c r="S78" s="4"/>
      <c r="T78" s="4"/>
      <c r="U78" s="4"/>
      <c r="V78" s="4"/>
      <c r="W78" s="4"/>
      <c r="X78" s="4"/>
      <c r="Y78" s="2"/>
      <c r="Z78" s="2"/>
      <c r="AA78" s="2"/>
      <c r="AB78" s="2"/>
      <c r="AC78" s="2"/>
    </row>
    <row r="79" spans="2:29" ht="13.5">
      <c r="B79" s="3">
        <f t="shared" si="4"/>
        <v>-55</v>
      </c>
      <c r="C79" s="3">
        <v>57</v>
      </c>
      <c r="D79" s="31">
        <f t="shared" si="7"/>
      </c>
      <c r="E79" s="32">
        <f t="shared" si="11"/>
      </c>
      <c r="F79" s="32">
        <f t="shared" si="9"/>
      </c>
      <c r="G79" s="32">
        <f t="shared" si="10"/>
      </c>
      <c r="H79" s="54">
        <f t="shared" si="6"/>
      </c>
      <c r="I79" s="55"/>
      <c r="J79" s="33">
        <f>IF(D78=$H$14,SUM($J$23:J78),(IF(Q78=0,"",(O79-N79))))</f>
      </c>
      <c r="K79" s="33">
        <f>IF(D78=$H$14,SUM($K$23:K78),(IF(Q78=0,"",(H78*$H$10))))</f>
      </c>
      <c r="L79" s="33">
        <f>IF(D78=$H$14,SUM($L$23:L78),(IF(Q78=0,"",(K79*$H$11))))</f>
      </c>
      <c r="M79" s="33">
        <f>IF(D78=$H$14,SUM($M$23:M78),(IF(Q78=0,"",(K79*$H$12))))</f>
      </c>
      <c r="N79" s="33">
        <f>IF(D78=$H$14,SUM($N$23:N78),(IF(Q78=0,"",(K79+L79+M79))))</f>
      </c>
      <c r="O79" s="37">
        <f>IF(D78=$H$14,SUM($O$23:O78),(IF(Q78=0,"",(IF($H$14&gt;D78,+$O$23,0)))))</f>
      </c>
      <c r="Q79" s="36">
        <f t="shared" si="5"/>
        <v>0</v>
      </c>
      <c r="R79" s="4">
        <f t="shared" si="8"/>
        <v>1</v>
      </c>
      <c r="S79" s="4"/>
      <c r="T79" s="4"/>
      <c r="U79" s="4"/>
      <c r="V79" s="4"/>
      <c r="W79" s="4"/>
      <c r="X79" s="4"/>
      <c r="Y79" s="2"/>
      <c r="Z79" s="2"/>
      <c r="AA79" s="2"/>
      <c r="AB79" s="2"/>
      <c r="AC79" s="2"/>
    </row>
    <row r="80" spans="2:29" ht="13.5">
      <c r="B80" s="3">
        <f t="shared" si="4"/>
        <v>-56</v>
      </c>
      <c r="C80" s="3">
        <v>58</v>
      </c>
      <c r="D80" s="31">
        <f t="shared" si="7"/>
      </c>
      <c r="E80" s="32">
        <f t="shared" si="11"/>
      </c>
      <c r="F80" s="32">
        <f t="shared" si="9"/>
      </c>
      <c r="G80" s="32">
        <f t="shared" si="10"/>
      </c>
      <c r="H80" s="54">
        <f t="shared" si="6"/>
      </c>
      <c r="I80" s="55"/>
      <c r="J80" s="33">
        <f>IF(D79=$H$14,SUM($J$23:J79),(IF(Q79=0,"",(O80-N80))))</f>
      </c>
      <c r="K80" s="33">
        <f>IF(D79=$H$14,SUM($K$23:K79),(IF(Q79=0,"",(H79*$H$10))))</f>
      </c>
      <c r="L80" s="33">
        <f>IF(D79=$H$14,SUM($L$23:L79),(IF(Q79=0,"",(K80*$H$11))))</f>
      </c>
      <c r="M80" s="33">
        <f>IF(D79=$H$14,SUM($M$23:M79),(IF(Q79=0,"",(K80*$H$12))))</f>
      </c>
      <c r="N80" s="33">
        <f>IF(D79=$H$14,SUM($N$23:N79),(IF(Q79=0,"",(K80+L80+M80))))</f>
      </c>
      <c r="O80" s="37">
        <f>IF(D79=$H$14,SUM($O$23:O79),(IF(Q79=0,"",(IF($H$14&gt;D79,+$O$23,0)))))</f>
      </c>
      <c r="Q80" s="36">
        <f t="shared" si="5"/>
        <v>0</v>
      </c>
      <c r="R80" s="4">
        <f t="shared" si="8"/>
        <v>1</v>
      </c>
      <c r="S80" s="4"/>
      <c r="T80" s="4"/>
      <c r="U80" s="4"/>
      <c r="V80" s="4"/>
      <c r="W80" s="4"/>
      <c r="X80" s="4"/>
      <c r="Y80" s="2"/>
      <c r="Z80" s="2"/>
      <c r="AA80" s="2"/>
      <c r="AB80" s="2"/>
      <c r="AC80" s="2"/>
    </row>
    <row r="81" spans="2:29" ht="13.5">
      <c r="B81" s="3">
        <f t="shared" si="4"/>
        <v>-57</v>
      </c>
      <c r="C81" s="3">
        <v>59</v>
      </c>
      <c r="D81" s="31">
        <f t="shared" si="7"/>
      </c>
      <c r="E81" s="32">
        <f t="shared" si="11"/>
      </c>
      <c r="F81" s="32">
        <f t="shared" si="9"/>
      </c>
      <c r="G81" s="32">
        <f t="shared" si="10"/>
      </c>
      <c r="H81" s="54">
        <f t="shared" si="6"/>
      </c>
      <c r="I81" s="55"/>
      <c r="J81" s="33">
        <f>IF(D80=$H$14,SUM($J$23:J80),(IF(Q80=0,"",(O81-N81))))</f>
      </c>
      <c r="K81" s="33">
        <f>IF(D80=$H$14,SUM($K$23:K80),(IF(Q80=0,"",(H80*$H$10))))</f>
      </c>
      <c r="L81" s="33">
        <f>IF(D80=$H$14,SUM($L$23:L80),(IF(Q80=0,"",(K81*$H$11))))</f>
      </c>
      <c r="M81" s="33">
        <f>IF(D80=$H$14,SUM($M$23:M80),(IF(Q80=0,"",(K81*$H$12))))</f>
      </c>
      <c r="N81" s="33">
        <f>IF(D80=$H$14,SUM($N$23:N80),(IF(Q80=0,"",(K81+L81+M81))))</f>
      </c>
      <c r="O81" s="37">
        <f>IF(D80=$H$14,SUM($O$23:O80),(IF(Q80=0,"",(IF($H$14&gt;D80,+$O$23,0)))))</f>
      </c>
      <c r="Q81" s="36">
        <f t="shared" si="5"/>
        <v>0</v>
      </c>
      <c r="R81" s="4">
        <f t="shared" si="8"/>
        <v>1</v>
      </c>
      <c r="S81" s="4"/>
      <c r="T81" s="4"/>
      <c r="U81" s="4"/>
      <c r="V81" s="4"/>
      <c r="W81" s="4"/>
      <c r="X81" s="4"/>
      <c r="Y81" s="2"/>
      <c r="Z81" s="2"/>
      <c r="AA81" s="2"/>
      <c r="AB81" s="2"/>
      <c r="AC81" s="2"/>
    </row>
    <row r="82" spans="2:29" ht="13.5">
      <c r="B82" s="3">
        <f t="shared" si="4"/>
        <v>-58</v>
      </c>
      <c r="C82" s="3">
        <v>60</v>
      </c>
      <c r="D82" s="31">
        <f t="shared" si="7"/>
      </c>
      <c r="E82" s="32">
        <f t="shared" si="11"/>
      </c>
      <c r="F82" s="32">
        <f t="shared" si="9"/>
      </c>
      <c r="G82" s="32">
        <f t="shared" si="10"/>
      </c>
      <c r="H82" s="54">
        <f t="shared" si="6"/>
      </c>
      <c r="I82" s="55"/>
      <c r="J82" s="33">
        <f>IF(D81=$H$14,SUM($J$23:J81),(IF(Q81=0,"",(O82-N82))))</f>
      </c>
      <c r="K82" s="33">
        <f>IF(D81=$H$14,SUM($K$23:K81),(IF(Q81=0,"",(H81*$H$10))))</f>
      </c>
      <c r="L82" s="33">
        <f>IF(D81=$H$14,SUM($L$23:L81),(IF(Q81=0,"",(K82*$H$11))))</f>
      </c>
      <c r="M82" s="33">
        <f>IF(D81=$H$14,SUM($M$23:M81),(IF(Q81=0,"",(K82*$H$12))))</f>
      </c>
      <c r="N82" s="33">
        <f>IF(D81=$H$14,SUM($N$23:N81),(IF(Q81=0,"",(K82+L82+M82))))</f>
      </c>
      <c r="O82" s="37">
        <f>IF(D81=$H$14,SUM($O$23:O81),(IF(Q81=0,"",(IF($H$14&gt;D81,+$O$23,0)))))</f>
      </c>
      <c r="Q82" s="36">
        <f t="shared" si="5"/>
        <v>0</v>
      </c>
      <c r="R82" s="4">
        <f t="shared" si="8"/>
        <v>1</v>
      </c>
      <c r="S82" s="4"/>
      <c r="T82" s="4"/>
      <c r="U82" s="4"/>
      <c r="V82" s="4"/>
      <c r="W82" s="4"/>
      <c r="X82" s="4"/>
      <c r="Y82" s="2"/>
      <c r="Z82" s="2"/>
      <c r="AA82" s="2"/>
      <c r="AB82" s="2"/>
      <c r="AC82" s="2"/>
    </row>
    <row r="83" spans="2:29" ht="13.5">
      <c r="B83" s="3">
        <f t="shared" si="4"/>
        <v>-59</v>
      </c>
      <c r="C83" s="3">
        <v>61</v>
      </c>
      <c r="D83" s="31">
        <f t="shared" si="7"/>
      </c>
      <c r="E83" s="32">
        <f t="shared" si="11"/>
      </c>
      <c r="F83" s="32">
        <f t="shared" si="9"/>
      </c>
      <c r="G83" s="32">
        <f t="shared" si="10"/>
      </c>
      <c r="H83" s="54">
        <f t="shared" si="6"/>
      </c>
      <c r="I83" s="55"/>
      <c r="J83" s="33">
        <f>IF(D82=$H$14,SUM($J$23:J82),(IF(Q82=0,"",(O83-N83))))</f>
      </c>
      <c r="K83" s="33">
        <f>IF(D82=$H$14,SUM($K$23:K82),(IF(Q82=0,"",(H82*$H$10))))</f>
      </c>
      <c r="L83" s="33">
        <f>IF(D82=$H$14,SUM($L$23:L82),(IF(Q82=0,"",(K83*$H$11))))</f>
      </c>
      <c r="M83" s="33">
        <f>IF(D82=$H$14,SUM($M$23:M82),(IF(Q82=0,"",(K83*$H$12))))</f>
      </c>
      <c r="N83" s="33">
        <f>IF(D82=$H$14,SUM($N$23:N82),(IF(Q82=0,"",(K83+L83+M83))))</f>
      </c>
      <c r="O83" s="37">
        <f>IF(D82=$H$14,SUM($O$23:O82),(IF(Q82=0,"",(IF($H$14&gt;D82,+$O$23,0)))))</f>
      </c>
      <c r="Q83" s="36">
        <f t="shared" si="5"/>
        <v>0</v>
      </c>
      <c r="R83" s="4">
        <f t="shared" si="8"/>
        <v>1</v>
      </c>
      <c r="S83" s="4"/>
      <c r="T83" s="4"/>
      <c r="U83" s="4"/>
      <c r="V83" s="4"/>
      <c r="W83" s="4"/>
      <c r="X83" s="4"/>
      <c r="Y83" s="2"/>
      <c r="Z83" s="2"/>
      <c r="AA83" s="2"/>
      <c r="AB83" s="2"/>
      <c r="AC83" s="2"/>
    </row>
    <row r="84" spans="2:29" ht="13.5">
      <c r="B84" s="3">
        <f t="shared" si="4"/>
        <v>-60</v>
      </c>
      <c r="C84" s="3">
        <v>62</v>
      </c>
      <c r="D84" s="31">
        <f t="shared" si="7"/>
      </c>
      <c r="E84" s="32">
        <f t="shared" si="11"/>
      </c>
      <c r="F84" s="32">
        <f t="shared" si="9"/>
      </c>
      <c r="G84" s="32">
        <f t="shared" si="10"/>
      </c>
      <c r="H84" s="54">
        <f t="shared" si="6"/>
      </c>
      <c r="I84" s="55"/>
      <c r="J84" s="33">
        <f>IF(D83=$H$14,SUM($J$23:J83),(IF(Q83=0,"",(O84-N84))))</f>
      </c>
      <c r="K84" s="33">
        <f>IF(D83=$H$14,SUM($K$23:K83),(IF(Q83=0,"",(H83*$H$10))))</f>
      </c>
      <c r="L84" s="33">
        <f>IF(D83=$H$14,SUM($L$23:L83),(IF(Q83=0,"",(K84*$H$11))))</f>
      </c>
      <c r="M84" s="33">
        <f>IF(D83=$H$14,SUM($M$23:M83),(IF(Q83=0,"",(K84*$H$12))))</f>
      </c>
      <c r="N84" s="33">
        <f>IF(D83=$H$14,SUM($N$23:N83),(IF(Q83=0,"",(K84+L84+M84))))</f>
      </c>
      <c r="O84" s="37">
        <f>IF(D83=$H$14,SUM($O$23:O83),(IF(Q83=0,"",(IF($H$14&gt;D83,+$O$23,0)))))</f>
      </c>
      <c r="Q84" s="36">
        <f t="shared" si="5"/>
        <v>0</v>
      </c>
      <c r="R84" s="4">
        <f t="shared" si="8"/>
        <v>1</v>
      </c>
      <c r="S84" s="4"/>
      <c r="T84" s="4"/>
      <c r="U84" s="4"/>
      <c r="V84" s="4"/>
      <c r="W84" s="4"/>
      <c r="X84" s="4"/>
      <c r="Y84" s="2"/>
      <c r="Z84" s="2"/>
      <c r="AA84" s="2"/>
      <c r="AB84" s="2"/>
      <c r="AC84" s="2"/>
    </row>
    <row r="85" spans="2:29" ht="13.5">
      <c r="B85" s="3">
        <f t="shared" si="4"/>
        <v>-61</v>
      </c>
      <c r="C85" s="3">
        <v>63</v>
      </c>
      <c r="D85" s="31">
        <f t="shared" si="7"/>
      </c>
      <c r="E85" s="32">
        <f t="shared" si="11"/>
      </c>
      <c r="F85" s="32">
        <f t="shared" si="9"/>
      </c>
      <c r="G85" s="32">
        <f t="shared" si="10"/>
      </c>
      <c r="H85" s="54">
        <f t="shared" si="6"/>
      </c>
      <c r="I85" s="55"/>
      <c r="J85" s="33">
        <f>IF(D84=$H$14,SUM($J$23:J84),(IF(Q84=0,"",(O85-N85))))</f>
      </c>
      <c r="K85" s="33">
        <f>IF(D84=$H$14,SUM($K$23:K84),(IF(Q84=0,"",(H84*$H$10))))</f>
      </c>
      <c r="L85" s="33">
        <f>IF(D84=$H$14,SUM($L$23:L84),(IF(Q84=0,"",(K85*$H$11))))</f>
      </c>
      <c r="M85" s="33">
        <f>IF(D84=$H$14,SUM($M$23:M84),(IF(Q84=0,"",(K85*$H$12))))</f>
      </c>
      <c r="N85" s="33">
        <f>IF(D84=$H$14,SUM($N$23:N84),(IF(Q84=0,"",(K85+L85+M85))))</f>
      </c>
      <c r="O85" s="37">
        <f>IF(D84=$H$14,SUM($O$23:O84),(IF(Q84=0,"",(IF($H$14&gt;D84,+$O$23,0)))))</f>
      </c>
      <c r="Q85" s="36">
        <f t="shared" si="5"/>
        <v>0</v>
      </c>
      <c r="R85" s="4">
        <f t="shared" si="8"/>
        <v>1</v>
      </c>
      <c r="S85" s="4"/>
      <c r="T85" s="4"/>
      <c r="U85" s="4"/>
      <c r="V85" s="4"/>
      <c r="W85" s="4"/>
      <c r="X85" s="4"/>
      <c r="Y85" s="2"/>
      <c r="Z85" s="2"/>
      <c r="AA85" s="2"/>
      <c r="AB85" s="2"/>
      <c r="AC85" s="2"/>
    </row>
    <row r="86" spans="2:29" ht="13.5">
      <c r="B86" s="3">
        <f t="shared" si="4"/>
        <v>-62</v>
      </c>
      <c r="C86" s="3">
        <v>64</v>
      </c>
      <c r="D86" s="31">
        <f t="shared" si="7"/>
      </c>
      <c r="E86" s="32">
        <f t="shared" si="11"/>
      </c>
      <c r="F86" s="32">
        <f t="shared" si="9"/>
      </c>
      <c r="G86" s="32">
        <f t="shared" si="10"/>
      </c>
      <c r="H86" s="54">
        <f t="shared" si="6"/>
      </c>
      <c r="I86" s="55"/>
      <c r="J86" s="33">
        <f>IF(D85=$H$14,SUM($J$23:J85),(IF(Q85=0,"",(O86-N86))))</f>
      </c>
      <c r="K86" s="33">
        <f>IF(D85=$H$14,SUM($K$23:K85),(IF(Q85=0,"",(H85*$H$10))))</f>
      </c>
      <c r="L86" s="33">
        <f>IF(D85=$H$14,SUM($L$23:L85),(IF(Q85=0,"",(K86*$H$11))))</f>
      </c>
      <c r="M86" s="33">
        <f>IF(D85=$H$14,SUM($M$23:M85),(IF(Q85=0,"",(K86*$H$12))))</f>
      </c>
      <c r="N86" s="33">
        <f>IF(D85=$H$14,SUM($N$23:N85),(IF(Q85=0,"",(K86+L86+M86))))</f>
      </c>
      <c r="O86" s="37">
        <f>IF(D85=$H$14,SUM($O$23:O85),(IF(Q85=0,"",(IF($H$14&gt;D85,+$O$23,0)))))</f>
      </c>
      <c r="Q86" s="36">
        <f t="shared" si="5"/>
        <v>0</v>
      </c>
      <c r="R86" s="4">
        <f aca="true" t="shared" si="12" ref="R86:R117">IF(OR($H$14="",$H$14=0),0,1)</f>
        <v>1</v>
      </c>
      <c r="S86" s="4"/>
      <c r="T86" s="4"/>
      <c r="U86" s="4"/>
      <c r="V86" s="4"/>
      <c r="W86" s="4"/>
      <c r="X86" s="4"/>
      <c r="Y86" s="2"/>
      <c r="Z86" s="2"/>
      <c r="AA86" s="2"/>
      <c r="AB86" s="2"/>
      <c r="AC86" s="2"/>
    </row>
    <row r="87" spans="2:29" ht="13.5">
      <c r="B87" s="3">
        <f t="shared" si="4"/>
        <v>-63</v>
      </c>
      <c r="C87" s="3">
        <v>65</v>
      </c>
      <c r="D87" s="31">
        <f t="shared" si="7"/>
      </c>
      <c r="E87" s="32">
        <f t="shared" si="11"/>
      </c>
      <c r="F87" s="32">
        <f aca="true" t="shared" si="13" ref="F87:F118">IF(OR($H$16="",Q86=0),"",(IF(F86&lt;12,(+F86+1),1)))</f>
      </c>
      <c r="G87" s="32">
        <f aca="true" t="shared" si="14" ref="G87:G118">IF(OR($H$16="",Q86=0),"",(IF(F86&gt;=12,(+G86+1),G86)))</f>
      </c>
      <c r="H87" s="54">
        <f t="shared" si="6"/>
      </c>
      <c r="I87" s="55"/>
      <c r="J87" s="33">
        <f>IF(D86=$H$14,SUM($J$23:J86),(IF(Q86=0,"",(O87-N87))))</f>
      </c>
      <c r="K87" s="33">
        <f>IF(D86=$H$14,SUM($K$23:K86),(IF(Q86=0,"",(H86*$H$10))))</f>
      </c>
      <c r="L87" s="33">
        <f>IF(D86=$H$14,SUM($L$23:L86),(IF(Q86=0,"",(K87*$H$11))))</f>
      </c>
      <c r="M87" s="33">
        <f>IF(D86=$H$14,SUM($M$23:M86),(IF(Q86=0,"",(K87*$H$12))))</f>
      </c>
      <c r="N87" s="33">
        <f>IF(D86=$H$14,SUM($N$23:N86),(IF(Q86=0,"",(K87+L87+M87))))</f>
      </c>
      <c r="O87" s="37">
        <f>IF(D86=$H$14,SUM($O$23:O86),(IF(Q86=0,"",(IF($H$14&gt;D86,+$O$23,0)))))</f>
      </c>
      <c r="Q87" s="36">
        <f t="shared" si="5"/>
        <v>0</v>
      </c>
      <c r="R87" s="4">
        <f t="shared" si="12"/>
        <v>1</v>
      </c>
      <c r="S87" s="4"/>
      <c r="T87" s="4"/>
      <c r="U87" s="4"/>
      <c r="V87" s="4"/>
      <c r="W87" s="4"/>
      <c r="X87" s="4"/>
      <c r="Y87" s="2"/>
      <c r="Z87" s="2"/>
      <c r="AA87" s="2"/>
      <c r="AB87" s="2"/>
      <c r="AC87" s="2"/>
    </row>
    <row r="88" spans="2:29" ht="13.5">
      <c r="B88" s="3">
        <f aca="true" t="shared" si="15" ref="B88:B142">$H$14-C88</f>
        <v>-64</v>
      </c>
      <c r="C88" s="3">
        <v>66</v>
      </c>
      <c r="D88" s="31">
        <f t="shared" si="7"/>
      </c>
      <c r="E88" s="32">
        <f t="shared" si="11"/>
      </c>
      <c r="F88" s="32">
        <f t="shared" si="13"/>
      </c>
      <c r="G88" s="32">
        <f t="shared" si="14"/>
      </c>
      <c r="H88" s="54">
        <f t="shared" si="6"/>
      </c>
      <c r="I88" s="55"/>
      <c r="J88" s="33">
        <f>IF(D87=$H$14,SUM($J$23:J87),(IF(Q87=0,"",(O88-N88))))</f>
      </c>
      <c r="K88" s="33">
        <f>IF(D87=$H$14,SUM($K$23:K87),(IF(Q87=0,"",(H87*$H$10))))</f>
      </c>
      <c r="L88" s="33">
        <f>IF(D87=$H$14,SUM($L$23:L87),(IF(Q87=0,"",(K88*$H$11))))</f>
      </c>
      <c r="M88" s="33">
        <f>IF(D87=$H$14,SUM($M$23:M87),(IF(Q87=0,"",(K88*$H$12))))</f>
      </c>
      <c r="N88" s="33">
        <f>IF(D87=$H$14,SUM($N$23:N87),(IF(Q87=0,"",(K88+L88+M88))))</f>
      </c>
      <c r="O88" s="37">
        <f>IF(D87=$H$14,SUM($O$23:O87),(IF(Q87=0,"",(IF($H$14&gt;D87,+$O$23,0)))))</f>
      </c>
      <c r="Q88" s="36">
        <f aca="true" t="shared" si="16" ref="Q88:Q141">IF(Q87=0,0,(ROUND(H88,1)))</f>
        <v>0</v>
      </c>
      <c r="R88" s="4">
        <f t="shared" si="12"/>
        <v>1</v>
      </c>
      <c r="S88" s="4"/>
      <c r="T88" s="4"/>
      <c r="U88" s="4"/>
      <c r="V88" s="4"/>
      <c r="W88" s="4"/>
      <c r="X88" s="4"/>
      <c r="Y88" s="2"/>
      <c r="Z88" s="2"/>
      <c r="AA88" s="2"/>
      <c r="AB88" s="2"/>
      <c r="AC88" s="2"/>
    </row>
    <row r="89" spans="2:29" ht="13.5">
      <c r="B89" s="3">
        <f t="shared" si="15"/>
        <v>-65</v>
      </c>
      <c r="C89" s="3">
        <v>67</v>
      </c>
      <c r="D89" s="31">
        <f t="shared" si="7"/>
      </c>
      <c r="E89" s="32">
        <f t="shared" si="11"/>
      </c>
      <c r="F89" s="32">
        <f t="shared" si="13"/>
      </c>
      <c r="G89" s="32">
        <f t="shared" si="14"/>
      </c>
      <c r="H89" s="54">
        <f aca="true" t="shared" si="17" ref="H89:H142">IF(Q88=0,"",(H88-J89))</f>
      </c>
      <c r="I89" s="55"/>
      <c r="J89" s="33">
        <f>IF(D88=$H$14,SUM($J$23:J88),(IF(Q88=0,"",(O89-N89))))</f>
      </c>
      <c r="K89" s="33">
        <f>IF(D88=$H$14,SUM($K$23:K88),(IF(Q88=0,"",(H88*$H$10))))</f>
      </c>
      <c r="L89" s="33">
        <f>IF(D88=$H$14,SUM($L$23:L88),(IF(Q88=0,"",(K89*$H$11))))</f>
      </c>
      <c r="M89" s="33">
        <f>IF(D88=$H$14,SUM($M$23:M88),(IF(Q88=0,"",(K89*$H$12))))</f>
      </c>
      <c r="N89" s="33">
        <f>IF(D88=$H$14,SUM($N$23:N88),(IF(Q88=0,"",(K89+L89+M89))))</f>
      </c>
      <c r="O89" s="37">
        <f>IF(D88=$H$14,SUM($O$23:O88),(IF(Q88=0,"",(IF($H$14&gt;D88,+$O$23,0)))))</f>
      </c>
      <c r="Q89" s="36">
        <f t="shared" si="16"/>
        <v>0</v>
      </c>
      <c r="R89" s="4">
        <f t="shared" si="12"/>
        <v>1</v>
      </c>
      <c r="S89" s="4"/>
      <c r="T89" s="4"/>
      <c r="U89" s="4"/>
      <c r="V89" s="4"/>
      <c r="W89" s="4"/>
      <c r="X89" s="4"/>
      <c r="Y89" s="2"/>
      <c r="Z89" s="2"/>
      <c r="AA89" s="2"/>
      <c r="AB89" s="2"/>
      <c r="AC89" s="2"/>
    </row>
    <row r="90" spans="2:29" ht="13.5">
      <c r="B90" s="3">
        <f t="shared" si="15"/>
        <v>-66</v>
      </c>
      <c r="C90" s="3">
        <v>68</v>
      </c>
      <c r="D90" s="31">
        <f t="shared" si="7"/>
      </c>
      <c r="E90" s="32">
        <f t="shared" si="11"/>
      </c>
      <c r="F90" s="32">
        <f t="shared" si="13"/>
      </c>
      <c r="G90" s="32">
        <f t="shared" si="14"/>
      </c>
      <c r="H90" s="54">
        <f t="shared" si="17"/>
      </c>
      <c r="I90" s="55"/>
      <c r="J90" s="33">
        <f>IF(D89=$H$14,SUM($J$23:J89),(IF(Q89=0,"",(O90-N90))))</f>
      </c>
      <c r="K90" s="33">
        <f>IF(D89=$H$14,SUM($K$23:K89),(IF(Q89=0,"",(H89*$H$10))))</f>
      </c>
      <c r="L90" s="33">
        <f>IF(D89=$H$14,SUM($L$23:L89),(IF(Q89=0,"",(K90*$H$11))))</f>
      </c>
      <c r="M90" s="33">
        <f>IF(D89=$H$14,SUM($M$23:M89),(IF(Q89=0,"",(K90*$H$12))))</f>
      </c>
      <c r="N90" s="33">
        <f>IF(D89=$H$14,SUM($N$23:N89),(IF(Q89=0,"",(K90+L90+M90))))</f>
      </c>
      <c r="O90" s="37">
        <f>IF(D89=$H$14,SUM($O$23:O89),(IF(Q89=0,"",(IF($H$14&gt;D89,+$O$23,0)))))</f>
      </c>
      <c r="Q90" s="36">
        <f t="shared" si="16"/>
        <v>0</v>
      </c>
      <c r="R90" s="4">
        <f t="shared" si="12"/>
        <v>1</v>
      </c>
      <c r="S90" s="4"/>
      <c r="T90" s="4"/>
      <c r="U90" s="4"/>
      <c r="V90" s="4"/>
      <c r="W90" s="4"/>
      <c r="X90" s="4"/>
      <c r="Y90" s="2"/>
      <c r="Z90" s="2"/>
      <c r="AA90" s="2"/>
      <c r="AB90" s="2"/>
      <c r="AC90" s="2"/>
    </row>
    <row r="91" spans="2:29" ht="13.5">
      <c r="B91" s="3">
        <f t="shared" si="15"/>
        <v>-67</v>
      </c>
      <c r="C91" s="3">
        <v>69</v>
      </c>
      <c r="D91" s="31">
        <f t="shared" si="7"/>
      </c>
      <c r="E91" s="32">
        <f t="shared" si="11"/>
      </c>
      <c r="F91" s="32">
        <f t="shared" si="13"/>
      </c>
      <c r="G91" s="32">
        <f t="shared" si="14"/>
      </c>
      <c r="H91" s="54">
        <f t="shared" si="17"/>
      </c>
      <c r="I91" s="55"/>
      <c r="J91" s="33">
        <f>IF(D90=$H$14,SUM($J$23:J90),(IF(Q90=0,"",(O91-N91))))</f>
      </c>
      <c r="K91" s="33">
        <f>IF(D90=$H$14,SUM($K$23:K90),(IF(Q90=0,"",(H90*$H$10))))</f>
      </c>
      <c r="L91" s="33">
        <f>IF(D90=$H$14,SUM($L$23:L90),(IF(Q90=0,"",(K91*$H$11))))</f>
      </c>
      <c r="M91" s="33">
        <f>IF(D90=$H$14,SUM($M$23:M90),(IF(Q90=0,"",(K91*$H$12))))</f>
      </c>
      <c r="N91" s="33">
        <f>IF(D90=$H$14,SUM($N$23:N90),(IF(Q90=0,"",(K91+L91+M91))))</f>
      </c>
      <c r="O91" s="37">
        <f>IF(D90=$H$14,SUM($O$23:O90),(IF(Q90=0,"",(IF($H$14&gt;D90,+$O$23,0)))))</f>
      </c>
      <c r="Q91" s="36">
        <f t="shared" si="16"/>
        <v>0</v>
      </c>
      <c r="R91" s="4">
        <f t="shared" si="12"/>
        <v>1</v>
      </c>
      <c r="S91" s="4"/>
      <c r="T91" s="4"/>
      <c r="U91" s="4"/>
      <c r="V91" s="4"/>
      <c r="W91" s="4"/>
      <c r="X91" s="4"/>
      <c r="Y91" s="2"/>
      <c r="Z91" s="2"/>
      <c r="AA91" s="2"/>
      <c r="AB91" s="2"/>
      <c r="AC91" s="2"/>
    </row>
    <row r="92" spans="2:29" ht="13.5">
      <c r="B92" s="3">
        <f t="shared" si="15"/>
        <v>-68</v>
      </c>
      <c r="C92" s="3">
        <v>70</v>
      </c>
      <c r="D92" s="31">
        <f t="shared" si="7"/>
      </c>
      <c r="E92" s="32">
        <f t="shared" si="11"/>
      </c>
      <c r="F92" s="32">
        <f t="shared" si="13"/>
      </c>
      <c r="G92" s="32">
        <f t="shared" si="14"/>
      </c>
      <c r="H92" s="54">
        <f t="shared" si="17"/>
      </c>
      <c r="I92" s="55"/>
      <c r="J92" s="33">
        <f>IF(D91=$H$14,SUM($J$23:J91),(IF(Q91=0,"",(O92-N92))))</f>
      </c>
      <c r="K92" s="33">
        <f>IF(D91=$H$14,SUM($K$23:K91),(IF(Q91=0,"",(H91*$H$10))))</f>
      </c>
      <c r="L92" s="33">
        <f>IF(D91=$H$14,SUM($L$23:L91),(IF(Q91=0,"",(K92*$H$11))))</f>
      </c>
      <c r="M92" s="33">
        <f>IF(D91=$H$14,SUM($M$23:M91),(IF(Q91=0,"",(K92*$H$12))))</f>
      </c>
      <c r="N92" s="33">
        <f>IF(D91=$H$14,SUM($N$23:N91),(IF(Q91=0,"",(K92+L92+M92))))</f>
      </c>
      <c r="O92" s="37">
        <f>IF(D91=$H$14,SUM($O$23:O91),(IF(Q91=0,"",(IF($H$14&gt;D91,+$O$23,0)))))</f>
      </c>
      <c r="Q92" s="36">
        <f t="shared" si="16"/>
        <v>0</v>
      </c>
      <c r="R92" s="4">
        <f t="shared" si="12"/>
        <v>1</v>
      </c>
      <c r="S92" s="4"/>
      <c r="T92" s="4"/>
      <c r="U92" s="4"/>
      <c r="V92" s="4"/>
      <c r="W92" s="4"/>
      <c r="X92" s="4"/>
      <c r="Y92" s="2"/>
      <c r="Z92" s="2"/>
      <c r="AA92" s="2"/>
      <c r="AB92" s="2"/>
      <c r="AC92" s="2"/>
    </row>
    <row r="93" spans="2:29" ht="13.5">
      <c r="B93" s="3">
        <f t="shared" si="15"/>
        <v>-69</v>
      </c>
      <c r="C93" s="3">
        <v>71</v>
      </c>
      <c r="D93" s="31">
        <f aca="true" t="shared" si="18" ref="D93:D142">IF(D92=$H$14,"TOPLAM",(IF(Q92=0,"",C93)))</f>
      </c>
      <c r="E93" s="32">
        <f t="shared" si="11"/>
      </c>
      <c r="F93" s="32">
        <f t="shared" si="13"/>
      </c>
      <c r="G93" s="32">
        <f t="shared" si="14"/>
      </c>
      <c r="H93" s="54">
        <f t="shared" si="17"/>
      </c>
      <c r="I93" s="55"/>
      <c r="J93" s="33">
        <f>IF(D92=$H$14,SUM($J$23:J92),(IF(Q92=0,"",(O93-N93))))</f>
      </c>
      <c r="K93" s="33">
        <f>IF(D92=$H$14,SUM($K$23:K92),(IF(Q92=0,"",(H92*$H$10))))</f>
      </c>
      <c r="L93" s="33">
        <f>IF(D92=$H$14,SUM($L$23:L92),(IF(Q92=0,"",(K93*$H$11))))</f>
      </c>
      <c r="M93" s="33">
        <f>IF(D92=$H$14,SUM($M$23:M92),(IF(Q92=0,"",(K93*$H$12))))</f>
      </c>
      <c r="N93" s="33">
        <f>IF(D92=$H$14,SUM($N$23:N92),(IF(Q92=0,"",(K93+L93+M93))))</f>
      </c>
      <c r="O93" s="37">
        <f>IF(D92=$H$14,SUM($O$23:O92),(IF(Q92=0,"",(IF($H$14&gt;D92,+$O$23,0)))))</f>
      </c>
      <c r="Q93" s="36">
        <f t="shared" si="16"/>
        <v>0</v>
      </c>
      <c r="R93" s="4">
        <f t="shared" si="12"/>
        <v>1</v>
      </c>
      <c r="S93" s="4"/>
      <c r="T93" s="4"/>
      <c r="U93" s="4"/>
      <c r="V93" s="4"/>
      <c r="W93" s="4"/>
      <c r="X93" s="4"/>
      <c r="Y93" s="2"/>
      <c r="Z93" s="2"/>
      <c r="AA93" s="2"/>
      <c r="AB93" s="2"/>
      <c r="AC93" s="2"/>
    </row>
    <row r="94" spans="2:29" ht="13.5">
      <c r="B94" s="3">
        <f t="shared" si="15"/>
        <v>-70</v>
      </c>
      <c r="C94" s="3">
        <v>72</v>
      </c>
      <c r="D94" s="31">
        <f t="shared" si="18"/>
      </c>
      <c r="E94" s="32">
        <f t="shared" si="11"/>
      </c>
      <c r="F94" s="32">
        <f t="shared" si="13"/>
      </c>
      <c r="G94" s="32">
        <f t="shared" si="14"/>
      </c>
      <c r="H94" s="54">
        <f t="shared" si="17"/>
      </c>
      <c r="I94" s="55"/>
      <c r="J94" s="33">
        <f>IF(D93=$H$14,SUM($J$23:J93),(IF(Q93=0,"",(O94-N94))))</f>
      </c>
      <c r="K94" s="33">
        <f>IF(D93=$H$14,SUM($K$23:K93),(IF(Q93=0,"",(H93*$H$10))))</f>
      </c>
      <c r="L94" s="33">
        <f>IF(D93=$H$14,SUM($L$23:L93),(IF(Q93=0,"",(K94*$H$11))))</f>
      </c>
      <c r="M94" s="33">
        <f>IF(D93=$H$14,SUM($M$23:M93),(IF(Q93=0,"",(K94*$H$12))))</f>
      </c>
      <c r="N94" s="33">
        <f>IF(D93=$H$14,SUM($N$23:N93),(IF(Q93=0,"",(K94+L94+M94))))</f>
      </c>
      <c r="O94" s="37">
        <f>IF(D93=$H$14,SUM($O$23:O93),(IF(Q93=0,"",(IF($H$14&gt;D93,+$O$23,0)))))</f>
      </c>
      <c r="Q94" s="36">
        <f t="shared" si="16"/>
        <v>0</v>
      </c>
      <c r="R94" s="4">
        <f t="shared" si="12"/>
        <v>1</v>
      </c>
      <c r="S94" s="4"/>
      <c r="T94" s="4"/>
      <c r="U94" s="4"/>
      <c r="V94" s="4"/>
      <c r="W94" s="4"/>
      <c r="X94" s="4"/>
      <c r="Y94" s="2"/>
      <c r="Z94" s="2"/>
      <c r="AA94" s="2"/>
      <c r="AB94" s="2"/>
      <c r="AC94" s="2"/>
    </row>
    <row r="95" spans="2:29" ht="13.5">
      <c r="B95" s="3">
        <f t="shared" si="15"/>
        <v>-71</v>
      </c>
      <c r="C95" s="3">
        <v>73</v>
      </c>
      <c r="D95" s="31">
        <f t="shared" si="18"/>
      </c>
      <c r="E95" s="32">
        <f t="shared" si="11"/>
      </c>
      <c r="F95" s="32">
        <f t="shared" si="13"/>
      </c>
      <c r="G95" s="32">
        <f t="shared" si="14"/>
      </c>
      <c r="H95" s="54">
        <f t="shared" si="17"/>
      </c>
      <c r="I95" s="55"/>
      <c r="J95" s="33">
        <f>IF(D94=$H$14,SUM($J$23:J94),(IF(Q94=0,"",(O95-N95))))</f>
      </c>
      <c r="K95" s="33">
        <f>IF(D94=$H$14,SUM($K$23:K94),(IF(Q94=0,"",(H94*$H$10))))</f>
      </c>
      <c r="L95" s="33">
        <f>IF(D94=$H$14,SUM($L$23:L94),(IF(Q94=0,"",(K95*$H$11))))</f>
      </c>
      <c r="M95" s="33">
        <f>IF(D94=$H$14,SUM($M$23:M94),(IF(Q94=0,"",(K95*$H$12))))</f>
      </c>
      <c r="N95" s="33">
        <f>IF(D94=$H$14,SUM($N$23:N94),(IF(Q94=0,"",(K95+L95+M95))))</f>
      </c>
      <c r="O95" s="37">
        <f>IF(D94=$H$14,SUM($O$23:O94),(IF(Q94=0,"",(IF($H$14&gt;D94,+$O$23,0)))))</f>
      </c>
      <c r="Q95" s="36">
        <f t="shared" si="16"/>
        <v>0</v>
      </c>
      <c r="R95" s="4">
        <f t="shared" si="12"/>
        <v>1</v>
      </c>
      <c r="S95" s="4"/>
      <c r="T95" s="4"/>
      <c r="U95" s="4"/>
      <c r="V95" s="4"/>
      <c r="W95" s="4"/>
      <c r="X95" s="4"/>
      <c r="Y95" s="2"/>
      <c r="Z95" s="2"/>
      <c r="AA95" s="2"/>
      <c r="AB95" s="2"/>
      <c r="AC95" s="2"/>
    </row>
    <row r="96" spans="2:29" ht="13.5">
      <c r="B96" s="3">
        <f t="shared" si="15"/>
        <v>-72</v>
      </c>
      <c r="C96" s="3">
        <v>74</v>
      </c>
      <c r="D96" s="31">
        <f t="shared" si="18"/>
      </c>
      <c r="E96" s="32">
        <f t="shared" si="11"/>
      </c>
      <c r="F96" s="32">
        <f t="shared" si="13"/>
      </c>
      <c r="G96" s="32">
        <f t="shared" si="14"/>
      </c>
      <c r="H96" s="54">
        <f t="shared" si="17"/>
      </c>
      <c r="I96" s="55"/>
      <c r="J96" s="33">
        <f>IF(D95=$H$14,SUM($J$23:J95),(IF(Q95=0,"",(O96-N96))))</f>
      </c>
      <c r="K96" s="33">
        <f>IF(D95=$H$14,SUM($K$23:K95),(IF(Q95=0,"",(H95*$H$10))))</f>
      </c>
      <c r="L96" s="33">
        <f>IF(D95=$H$14,SUM($L$23:L95),(IF(Q95=0,"",(K96*$H$11))))</f>
      </c>
      <c r="M96" s="33">
        <f>IF(D95=$H$14,SUM($M$23:M95),(IF(Q95=0,"",(K96*$H$12))))</f>
      </c>
      <c r="N96" s="33">
        <f>IF(D95=$H$14,SUM($N$23:N95),(IF(Q95=0,"",(K96+L96+M96))))</f>
      </c>
      <c r="O96" s="37">
        <f>IF(D95=$H$14,SUM($O$23:O95),(IF(Q95=0,"",(IF($H$14&gt;D95,+$O$23,0)))))</f>
      </c>
      <c r="Q96" s="36">
        <f t="shared" si="16"/>
        <v>0</v>
      </c>
      <c r="R96" s="4">
        <f t="shared" si="12"/>
        <v>1</v>
      </c>
      <c r="S96" s="4"/>
      <c r="T96" s="4"/>
      <c r="U96" s="4"/>
      <c r="V96" s="4"/>
      <c r="W96" s="4"/>
      <c r="X96" s="4"/>
      <c r="Y96" s="2"/>
      <c r="Z96" s="2"/>
      <c r="AA96" s="2"/>
      <c r="AB96" s="2"/>
      <c r="AC96" s="2"/>
    </row>
    <row r="97" spans="2:29" ht="13.5">
      <c r="B97" s="3">
        <f t="shared" si="15"/>
        <v>-73</v>
      </c>
      <c r="C97" s="3">
        <v>75</v>
      </c>
      <c r="D97" s="31">
        <f t="shared" si="18"/>
      </c>
      <c r="E97" s="32">
        <f t="shared" si="11"/>
      </c>
      <c r="F97" s="32">
        <f t="shared" si="13"/>
      </c>
      <c r="G97" s="32">
        <f t="shared" si="14"/>
      </c>
      <c r="H97" s="54">
        <f t="shared" si="17"/>
      </c>
      <c r="I97" s="55"/>
      <c r="J97" s="33">
        <f>IF(D96=$H$14,SUM($J$23:J96),(IF(Q96=0,"",(O97-N97))))</f>
      </c>
      <c r="K97" s="33">
        <f>IF(D96=$H$14,SUM($K$23:K96),(IF(Q96=0,"",(H96*$H$10))))</f>
      </c>
      <c r="L97" s="33">
        <f>IF(D96=$H$14,SUM($L$23:L96),(IF(Q96=0,"",(K97*$H$11))))</f>
      </c>
      <c r="M97" s="33">
        <f>IF(D96=$H$14,SUM($M$23:M96),(IF(Q96=0,"",(K97*$H$12))))</f>
      </c>
      <c r="N97" s="33">
        <f>IF(D96=$H$14,SUM($N$23:N96),(IF(Q96=0,"",(K97+L97+M97))))</f>
      </c>
      <c r="O97" s="37">
        <f>IF(D96=$H$14,SUM($O$23:O96),(IF(Q96=0,"",(IF($H$14&gt;D96,+$O$23,0)))))</f>
      </c>
      <c r="Q97" s="36">
        <f t="shared" si="16"/>
        <v>0</v>
      </c>
      <c r="R97" s="4">
        <f t="shared" si="12"/>
        <v>1</v>
      </c>
      <c r="S97" s="4"/>
      <c r="T97" s="4"/>
      <c r="U97" s="4"/>
      <c r="V97" s="4"/>
      <c r="W97" s="4"/>
      <c r="X97" s="4"/>
      <c r="Y97" s="2"/>
      <c r="Z97" s="2"/>
      <c r="AA97" s="2"/>
      <c r="AB97" s="2"/>
      <c r="AC97" s="2"/>
    </row>
    <row r="98" spans="2:29" ht="13.5">
      <c r="B98" s="3">
        <f t="shared" si="15"/>
        <v>-74</v>
      </c>
      <c r="C98" s="3">
        <v>76</v>
      </c>
      <c r="D98" s="31">
        <f t="shared" si="18"/>
      </c>
      <c r="E98" s="32">
        <f t="shared" si="11"/>
      </c>
      <c r="F98" s="32">
        <f t="shared" si="13"/>
      </c>
      <c r="G98" s="32">
        <f t="shared" si="14"/>
      </c>
      <c r="H98" s="54">
        <f t="shared" si="17"/>
      </c>
      <c r="I98" s="55"/>
      <c r="J98" s="33">
        <f>IF(D97=$H$14,SUM($J$23:J97),(IF(Q97=0,"",(O98-N98))))</f>
      </c>
      <c r="K98" s="33">
        <f>IF(D97=$H$14,SUM($K$23:K97),(IF(Q97=0,"",(H97*$H$10))))</f>
      </c>
      <c r="L98" s="33">
        <f>IF(D97=$H$14,SUM($L$23:L97),(IF(Q97=0,"",(K98*$H$11))))</f>
      </c>
      <c r="M98" s="33">
        <f>IF(D97=$H$14,SUM($M$23:M97),(IF(Q97=0,"",(K98*$H$12))))</f>
      </c>
      <c r="N98" s="33">
        <f>IF(D97=$H$14,SUM($N$23:N97),(IF(Q97=0,"",(K98+L98+M98))))</f>
      </c>
      <c r="O98" s="37">
        <f>IF(D97=$H$14,SUM($O$23:O97),(IF(Q97=0,"",(IF($H$14&gt;D97,+$O$23,0)))))</f>
      </c>
      <c r="Q98" s="36">
        <f t="shared" si="16"/>
        <v>0</v>
      </c>
      <c r="R98" s="4">
        <f t="shared" si="12"/>
        <v>1</v>
      </c>
      <c r="S98" s="4"/>
      <c r="T98" s="4"/>
      <c r="U98" s="4"/>
      <c r="V98" s="4"/>
      <c r="W98" s="4"/>
      <c r="X98" s="4"/>
      <c r="Y98" s="2"/>
      <c r="Z98" s="2"/>
      <c r="AA98" s="2"/>
      <c r="AB98" s="2"/>
      <c r="AC98" s="2"/>
    </row>
    <row r="99" spans="2:29" ht="13.5">
      <c r="B99" s="3">
        <f t="shared" si="15"/>
        <v>-75</v>
      </c>
      <c r="C99" s="3">
        <v>77</v>
      </c>
      <c r="D99" s="31">
        <f t="shared" si="18"/>
      </c>
      <c r="E99" s="32">
        <f t="shared" si="11"/>
      </c>
      <c r="F99" s="32">
        <f t="shared" si="13"/>
      </c>
      <c r="G99" s="32">
        <f t="shared" si="14"/>
      </c>
      <c r="H99" s="54">
        <f t="shared" si="17"/>
      </c>
      <c r="I99" s="55"/>
      <c r="J99" s="33">
        <f>IF(D98=$H$14,SUM($J$23:J98),(IF(Q98=0,"",(O99-N99))))</f>
      </c>
      <c r="K99" s="33">
        <f>IF(D98=$H$14,SUM($K$23:K98),(IF(Q98=0,"",(H98*$H$10))))</f>
      </c>
      <c r="L99" s="33">
        <f>IF(D98=$H$14,SUM($L$23:L98),(IF(Q98=0,"",(K99*$H$11))))</f>
      </c>
      <c r="M99" s="33">
        <f>IF(D98=$H$14,SUM($M$23:M98),(IF(Q98=0,"",(K99*$H$12))))</f>
      </c>
      <c r="N99" s="33">
        <f>IF(D98=$H$14,SUM($N$23:N98),(IF(Q98=0,"",(K99+L99+M99))))</f>
      </c>
      <c r="O99" s="37">
        <f>IF(D98=$H$14,SUM($O$23:O98),(IF(Q98=0,"",(IF($H$14&gt;D98,+$O$23,0)))))</f>
      </c>
      <c r="Q99" s="36">
        <f t="shared" si="16"/>
        <v>0</v>
      </c>
      <c r="R99" s="4">
        <f t="shared" si="12"/>
        <v>1</v>
      </c>
      <c r="S99" s="4"/>
      <c r="T99" s="4"/>
      <c r="U99" s="4"/>
      <c r="V99" s="4"/>
      <c r="W99" s="4"/>
      <c r="X99" s="4"/>
      <c r="Y99" s="2"/>
      <c r="Z99" s="2"/>
      <c r="AA99" s="2"/>
      <c r="AB99" s="2"/>
      <c r="AC99" s="2"/>
    </row>
    <row r="100" spans="2:29" ht="13.5">
      <c r="B100" s="3">
        <f t="shared" si="15"/>
        <v>-76</v>
      </c>
      <c r="C100" s="3">
        <v>78</v>
      </c>
      <c r="D100" s="31">
        <f t="shared" si="18"/>
      </c>
      <c r="E100" s="32">
        <f t="shared" si="11"/>
      </c>
      <c r="F100" s="32">
        <f t="shared" si="13"/>
      </c>
      <c r="G100" s="32">
        <f t="shared" si="14"/>
      </c>
      <c r="H100" s="54">
        <f t="shared" si="17"/>
      </c>
      <c r="I100" s="55"/>
      <c r="J100" s="33">
        <f>IF(D99=$H$14,SUM($J$23:J99),(IF(Q99=0,"",(O100-N100))))</f>
      </c>
      <c r="K100" s="33">
        <f>IF(D99=$H$14,SUM($K$23:K99),(IF(Q99=0,"",(H99*$H$10))))</f>
      </c>
      <c r="L100" s="33">
        <f>IF(D99=$H$14,SUM($L$23:L99),(IF(Q99=0,"",(K100*$H$11))))</f>
      </c>
      <c r="M100" s="33">
        <f>IF(D99=$H$14,SUM($M$23:M99),(IF(Q99=0,"",(K100*$H$12))))</f>
      </c>
      <c r="N100" s="33">
        <f>IF(D99=$H$14,SUM($N$23:N99),(IF(Q99=0,"",(K100+L100+M100))))</f>
      </c>
      <c r="O100" s="37">
        <f>IF(D99=$H$14,SUM($O$23:O99),(IF(Q99=0,"",(IF($H$14&gt;D99,+$O$23,0)))))</f>
      </c>
      <c r="Q100" s="36">
        <f t="shared" si="16"/>
        <v>0</v>
      </c>
      <c r="R100" s="4">
        <f t="shared" si="12"/>
        <v>1</v>
      </c>
      <c r="S100" s="4"/>
      <c r="T100" s="4"/>
      <c r="U100" s="4"/>
      <c r="V100" s="4"/>
      <c r="W100" s="4"/>
      <c r="X100" s="4"/>
      <c r="Y100" s="2"/>
      <c r="Z100" s="2"/>
      <c r="AA100" s="2"/>
      <c r="AB100" s="2"/>
      <c r="AC100" s="2"/>
    </row>
    <row r="101" spans="2:29" ht="13.5">
      <c r="B101" s="3">
        <f t="shared" si="15"/>
        <v>-77</v>
      </c>
      <c r="C101" s="3">
        <v>79</v>
      </c>
      <c r="D101" s="31">
        <f t="shared" si="18"/>
      </c>
      <c r="E101" s="32">
        <f t="shared" si="11"/>
      </c>
      <c r="F101" s="32">
        <f t="shared" si="13"/>
      </c>
      <c r="G101" s="32">
        <f t="shared" si="14"/>
      </c>
      <c r="H101" s="54">
        <f t="shared" si="17"/>
      </c>
      <c r="I101" s="55"/>
      <c r="J101" s="33">
        <f>IF(D100=$H$14,SUM($J$23:J100),(IF(Q100=0,"",(O101-N101))))</f>
      </c>
      <c r="K101" s="33">
        <f>IF(D100=$H$14,SUM($K$23:K100),(IF(Q100=0,"",(H100*$H$10))))</f>
      </c>
      <c r="L101" s="33">
        <f>IF(D100=$H$14,SUM($L$23:L100),(IF(Q100=0,"",(K101*$H$11))))</f>
      </c>
      <c r="M101" s="33">
        <f>IF(D100=$H$14,SUM($M$23:M100),(IF(Q100=0,"",(K101*$H$12))))</f>
      </c>
      <c r="N101" s="33">
        <f>IF(D100=$H$14,SUM($N$23:N100),(IF(Q100=0,"",(K101+L101+M101))))</f>
      </c>
      <c r="O101" s="37">
        <f>IF(D100=$H$14,SUM($O$23:O100),(IF(Q100=0,"",(IF($H$14&gt;D100,+$O$23,0)))))</f>
      </c>
      <c r="Q101" s="36">
        <f t="shared" si="16"/>
        <v>0</v>
      </c>
      <c r="R101" s="4">
        <f t="shared" si="12"/>
        <v>1</v>
      </c>
      <c r="S101" s="4"/>
      <c r="T101" s="4"/>
      <c r="U101" s="4"/>
      <c r="V101" s="4"/>
      <c r="W101" s="4"/>
      <c r="X101" s="4"/>
      <c r="Y101" s="2"/>
      <c r="Z101" s="2"/>
      <c r="AA101" s="2"/>
      <c r="AB101" s="2"/>
      <c r="AC101" s="2"/>
    </row>
    <row r="102" spans="2:29" ht="13.5">
      <c r="B102" s="3">
        <f t="shared" si="15"/>
        <v>-78</v>
      </c>
      <c r="C102" s="3">
        <v>80</v>
      </c>
      <c r="D102" s="31">
        <f t="shared" si="18"/>
      </c>
      <c r="E102" s="32">
        <f t="shared" si="11"/>
      </c>
      <c r="F102" s="32">
        <f t="shared" si="13"/>
      </c>
      <c r="G102" s="32">
        <f t="shared" si="14"/>
      </c>
      <c r="H102" s="54">
        <f t="shared" si="17"/>
      </c>
      <c r="I102" s="55"/>
      <c r="J102" s="33">
        <f>IF(D101=$H$14,SUM($J$23:J101),(IF(Q101=0,"",(O102-N102))))</f>
      </c>
      <c r="K102" s="33">
        <f>IF(D101=$H$14,SUM($K$23:K101),(IF(Q101=0,"",(H101*$H$10))))</f>
      </c>
      <c r="L102" s="33">
        <f>IF(D101=$H$14,SUM($L$23:L101),(IF(Q101=0,"",(K102*$H$11))))</f>
      </c>
      <c r="M102" s="33">
        <f>IF(D101=$H$14,SUM($M$23:M101),(IF(Q101=0,"",(K102*$H$12))))</f>
      </c>
      <c r="N102" s="33">
        <f>IF(D101=$H$14,SUM($N$23:N101),(IF(Q101=0,"",(K102+L102+M102))))</f>
      </c>
      <c r="O102" s="37">
        <f>IF(D101=$H$14,SUM($O$23:O101),(IF(Q101=0,"",(IF($H$14&gt;D101,+$O$23,0)))))</f>
      </c>
      <c r="Q102" s="36">
        <f t="shared" si="16"/>
        <v>0</v>
      </c>
      <c r="R102" s="4">
        <f t="shared" si="12"/>
        <v>1</v>
      </c>
      <c r="S102" s="4"/>
      <c r="T102" s="4"/>
      <c r="U102" s="4"/>
      <c r="V102" s="4"/>
      <c r="W102" s="4"/>
      <c r="X102" s="4"/>
      <c r="Y102" s="2"/>
      <c r="Z102" s="2"/>
      <c r="AA102" s="2"/>
      <c r="AB102" s="2"/>
      <c r="AC102" s="2"/>
    </row>
    <row r="103" spans="2:29" ht="13.5">
      <c r="B103" s="3">
        <f t="shared" si="15"/>
        <v>-79</v>
      </c>
      <c r="C103" s="3">
        <v>81</v>
      </c>
      <c r="D103" s="31">
        <f t="shared" si="18"/>
      </c>
      <c r="E103" s="32">
        <f t="shared" si="11"/>
      </c>
      <c r="F103" s="32">
        <f t="shared" si="13"/>
      </c>
      <c r="G103" s="32">
        <f t="shared" si="14"/>
      </c>
      <c r="H103" s="54">
        <f t="shared" si="17"/>
      </c>
      <c r="I103" s="55"/>
      <c r="J103" s="33">
        <f>IF(D102=$H$14,SUM($J$23:J102),(IF(Q102=0,"",(O103-N103))))</f>
      </c>
      <c r="K103" s="33">
        <f>IF(D102=$H$14,SUM($K$23:K102),(IF(Q102=0,"",(H102*$H$10))))</f>
      </c>
      <c r="L103" s="33">
        <f>IF(D102=$H$14,SUM($L$23:L102),(IF(Q102=0,"",(K103*$H$11))))</f>
      </c>
      <c r="M103" s="33">
        <f>IF(D102=$H$14,SUM($M$23:M102),(IF(Q102=0,"",(K103*$H$12))))</f>
      </c>
      <c r="N103" s="33">
        <f>IF(D102=$H$14,SUM($N$23:N102),(IF(Q102=0,"",(K103+L103+M103))))</f>
      </c>
      <c r="O103" s="37">
        <f>IF(D102=$H$14,SUM($O$23:O102),(IF(Q102=0,"",(IF($H$14&gt;D102,+$O$23,0)))))</f>
      </c>
      <c r="Q103" s="36">
        <f t="shared" si="16"/>
        <v>0</v>
      </c>
      <c r="R103" s="4">
        <f t="shared" si="12"/>
        <v>1</v>
      </c>
      <c r="S103" s="4"/>
      <c r="T103" s="4"/>
      <c r="U103" s="4"/>
      <c r="V103" s="4"/>
      <c r="W103" s="4"/>
      <c r="X103" s="4"/>
      <c r="Y103" s="2"/>
      <c r="Z103" s="2"/>
      <c r="AA103" s="2"/>
      <c r="AB103" s="2"/>
      <c r="AC103" s="2"/>
    </row>
    <row r="104" spans="2:29" ht="13.5">
      <c r="B104" s="3">
        <f t="shared" si="15"/>
        <v>-80</v>
      </c>
      <c r="C104" s="3">
        <v>82</v>
      </c>
      <c r="D104" s="31">
        <f t="shared" si="18"/>
      </c>
      <c r="E104" s="32">
        <f t="shared" si="11"/>
      </c>
      <c r="F104" s="32">
        <f t="shared" si="13"/>
      </c>
      <c r="G104" s="32">
        <f t="shared" si="14"/>
      </c>
      <c r="H104" s="54">
        <f t="shared" si="17"/>
      </c>
      <c r="I104" s="55"/>
      <c r="J104" s="33">
        <f>IF(D103=$H$14,SUM($J$23:J103),(IF(Q103=0,"",(O104-N104))))</f>
      </c>
      <c r="K104" s="33">
        <f>IF(D103=$H$14,SUM($K$23:K103),(IF(Q103=0,"",(H103*$H$10))))</f>
      </c>
      <c r="L104" s="33">
        <f>IF(D103=$H$14,SUM($L$23:L103),(IF(Q103=0,"",(K104*$H$11))))</f>
      </c>
      <c r="M104" s="33">
        <f>IF(D103=$H$14,SUM($M$23:M103),(IF(Q103=0,"",(K104*$H$12))))</f>
      </c>
      <c r="N104" s="33">
        <f>IF(D103=$H$14,SUM($N$23:N103),(IF(Q103=0,"",(K104+L104+M104))))</f>
      </c>
      <c r="O104" s="37">
        <f>IF(D103=$H$14,SUM($O$23:O103),(IF(Q103=0,"",(IF($H$14&gt;D103,+$O$23,0)))))</f>
      </c>
      <c r="Q104" s="36">
        <f t="shared" si="16"/>
        <v>0</v>
      </c>
      <c r="R104" s="4">
        <f t="shared" si="12"/>
        <v>1</v>
      </c>
      <c r="S104" s="4"/>
      <c r="T104" s="4"/>
      <c r="U104" s="4"/>
      <c r="V104" s="4"/>
      <c r="W104" s="4"/>
      <c r="X104" s="4"/>
      <c r="Y104" s="2"/>
      <c r="Z104" s="2"/>
      <c r="AA104" s="2"/>
      <c r="AB104" s="2"/>
      <c r="AC104" s="2"/>
    </row>
    <row r="105" spans="2:29" ht="13.5">
      <c r="B105" s="3">
        <f t="shared" si="15"/>
        <v>-81</v>
      </c>
      <c r="C105" s="3">
        <v>83</v>
      </c>
      <c r="D105" s="31">
        <f t="shared" si="18"/>
      </c>
      <c r="E105" s="32">
        <f t="shared" si="11"/>
      </c>
      <c r="F105" s="32">
        <f t="shared" si="13"/>
      </c>
      <c r="G105" s="32">
        <f t="shared" si="14"/>
      </c>
      <c r="H105" s="54">
        <f t="shared" si="17"/>
      </c>
      <c r="I105" s="55"/>
      <c r="J105" s="33">
        <f>IF(D104=$H$14,SUM($J$23:J104),(IF(Q104=0,"",(O105-N105))))</f>
      </c>
      <c r="K105" s="33">
        <f>IF(D104=$H$14,SUM($K$23:K104),(IF(Q104=0,"",(H104*$H$10))))</f>
      </c>
      <c r="L105" s="33">
        <f>IF(D104=$H$14,SUM($L$23:L104),(IF(Q104=0,"",(K105*$H$11))))</f>
      </c>
      <c r="M105" s="33">
        <f>IF(D104=$H$14,SUM($M$23:M104),(IF(Q104=0,"",(K105*$H$12))))</f>
      </c>
      <c r="N105" s="33">
        <f>IF(D104=$H$14,SUM($N$23:N104),(IF(Q104=0,"",(K105+L105+M105))))</f>
      </c>
      <c r="O105" s="37">
        <f>IF(D104=$H$14,SUM($O$23:O104),(IF(Q104=0,"",(IF($H$14&gt;D104,+$O$23,0)))))</f>
      </c>
      <c r="Q105" s="36">
        <f t="shared" si="16"/>
        <v>0</v>
      </c>
      <c r="R105" s="4">
        <f t="shared" si="12"/>
        <v>1</v>
      </c>
      <c r="S105" s="4"/>
      <c r="T105" s="4"/>
      <c r="U105" s="4"/>
      <c r="V105" s="4"/>
      <c r="W105" s="4"/>
      <c r="X105" s="4"/>
      <c r="Y105" s="2"/>
      <c r="Z105" s="2"/>
      <c r="AA105" s="2"/>
      <c r="AB105" s="2"/>
      <c r="AC105" s="2"/>
    </row>
    <row r="106" spans="2:29" ht="13.5">
      <c r="B106" s="3">
        <f t="shared" si="15"/>
        <v>-82</v>
      </c>
      <c r="C106" s="3">
        <v>84</v>
      </c>
      <c r="D106" s="31">
        <f t="shared" si="18"/>
      </c>
      <c r="E106" s="32">
        <f t="shared" si="11"/>
      </c>
      <c r="F106" s="32">
        <f t="shared" si="13"/>
      </c>
      <c r="G106" s="32">
        <f t="shared" si="14"/>
      </c>
      <c r="H106" s="54">
        <f t="shared" si="17"/>
      </c>
      <c r="I106" s="55"/>
      <c r="J106" s="33">
        <f>IF(D105=$H$14,SUM($J$23:J105),(IF(Q105=0,"",(O106-N106))))</f>
      </c>
      <c r="K106" s="33">
        <f>IF(D105=$H$14,SUM($K$23:K105),(IF(Q105=0,"",(H105*$H$10))))</f>
      </c>
      <c r="L106" s="33">
        <f>IF(D105=$H$14,SUM($L$23:L105),(IF(Q105=0,"",(K106*$H$11))))</f>
      </c>
      <c r="M106" s="33">
        <f>IF(D105=$H$14,SUM($M$23:M105),(IF(Q105=0,"",(K106*$H$12))))</f>
      </c>
      <c r="N106" s="33">
        <f>IF(D105=$H$14,SUM($N$23:N105),(IF(Q105=0,"",(K106+L106+M106))))</f>
      </c>
      <c r="O106" s="37">
        <f>IF(D105=$H$14,SUM($O$23:O105),(IF(Q105=0,"",(IF($H$14&gt;D105,+$O$23,0)))))</f>
      </c>
      <c r="Q106" s="36">
        <f t="shared" si="16"/>
        <v>0</v>
      </c>
      <c r="R106" s="4">
        <f t="shared" si="12"/>
        <v>1</v>
      </c>
      <c r="S106" s="4"/>
      <c r="T106" s="4"/>
      <c r="U106" s="4"/>
      <c r="V106" s="4"/>
      <c r="W106" s="4"/>
      <c r="X106" s="4"/>
      <c r="Y106" s="2"/>
      <c r="Z106" s="2"/>
      <c r="AA106" s="2"/>
      <c r="AB106" s="2"/>
      <c r="AC106" s="2"/>
    </row>
    <row r="107" spans="2:29" ht="13.5">
      <c r="B107" s="3">
        <f t="shared" si="15"/>
        <v>-83</v>
      </c>
      <c r="C107" s="3">
        <v>85</v>
      </c>
      <c r="D107" s="31">
        <f t="shared" si="18"/>
      </c>
      <c r="E107" s="32">
        <f t="shared" si="11"/>
      </c>
      <c r="F107" s="32">
        <f t="shared" si="13"/>
      </c>
      <c r="G107" s="32">
        <f t="shared" si="14"/>
      </c>
      <c r="H107" s="54">
        <f t="shared" si="17"/>
      </c>
      <c r="I107" s="55"/>
      <c r="J107" s="33">
        <f>IF(D106=$H$14,SUM($J$23:J106),(IF(Q106=0,"",(O107-N107))))</f>
      </c>
      <c r="K107" s="33">
        <f>IF(D106=$H$14,SUM($K$23:K106),(IF(Q106=0,"",(H106*$H$10))))</f>
      </c>
      <c r="L107" s="33">
        <f>IF(D106=$H$14,SUM($L$23:L106),(IF(Q106=0,"",(K107*$H$11))))</f>
      </c>
      <c r="M107" s="33">
        <f>IF(D106=$H$14,SUM($M$23:M106),(IF(Q106=0,"",(K107*$H$12))))</f>
      </c>
      <c r="N107" s="33">
        <f>IF(D106=$H$14,SUM($N$23:N106),(IF(Q106=0,"",(K107+L107+M107))))</f>
      </c>
      <c r="O107" s="37">
        <f>IF(D106=$H$14,SUM($O$23:O106),(IF(Q106=0,"",(IF($H$14&gt;D106,+$O$23,0)))))</f>
      </c>
      <c r="Q107" s="36">
        <f t="shared" si="16"/>
        <v>0</v>
      </c>
      <c r="R107" s="4">
        <f t="shared" si="12"/>
        <v>1</v>
      </c>
      <c r="S107" s="4"/>
      <c r="T107" s="4"/>
      <c r="U107" s="4"/>
      <c r="V107" s="4"/>
      <c r="W107" s="4"/>
      <c r="X107" s="4"/>
      <c r="Y107" s="2"/>
      <c r="Z107" s="2"/>
      <c r="AA107" s="2"/>
      <c r="AB107" s="2"/>
      <c r="AC107" s="2"/>
    </row>
    <row r="108" spans="2:29" ht="13.5">
      <c r="B108" s="3">
        <f t="shared" si="15"/>
        <v>-84</v>
      </c>
      <c r="C108" s="3">
        <v>86</v>
      </c>
      <c r="D108" s="31">
        <f t="shared" si="18"/>
      </c>
      <c r="E108" s="32">
        <f t="shared" si="11"/>
      </c>
      <c r="F108" s="32">
        <f t="shared" si="13"/>
      </c>
      <c r="G108" s="32">
        <f t="shared" si="14"/>
      </c>
      <c r="H108" s="54">
        <f t="shared" si="17"/>
      </c>
      <c r="I108" s="55"/>
      <c r="J108" s="33">
        <f>IF(D107=$H$14,SUM($J$23:J107),(IF(Q107=0,"",(O108-N108))))</f>
      </c>
      <c r="K108" s="33">
        <f>IF(D107=$H$14,SUM($K$23:K107),(IF(Q107=0,"",(H107*$H$10))))</f>
      </c>
      <c r="L108" s="33">
        <f>IF(D107=$H$14,SUM($L$23:L107),(IF(Q107=0,"",(K108*$H$11))))</f>
      </c>
      <c r="M108" s="33">
        <f>IF(D107=$H$14,SUM($M$23:M107),(IF(Q107=0,"",(K108*$H$12))))</f>
      </c>
      <c r="N108" s="33">
        <f>IF(D107=$H$14,SUM($N$23:N107),(IF(Q107=0,"",(K108+L108+M108))))</f>
      </c>
      <c r="O108" s="37">
        <f>IF(D107=$H$14,SUM($O$23:O107),(IF(Q107=0,"",(IF($H$14&gt;D107,+$O$23,0)))))</f>
      </c>
      <c r="Q108" s="36">
        <f t="shared" si="16"/>
        <v>0</v>
      </c>
      <c r="R108" s="4">
        <f t="shared" si="12"/>
        <v>1</v>
      </c>
      <c r="S108" s="4"/>
      <c r="T108" s="4"/>
      <c r="U108" s="4"/>
      <c r="V108" s="4"/>
      <c r="W108" s="4"/>
      <c r="X108" s="4"/>
      <c r="Y108" s="2"/>
      <c r="Z108" s="2"/>
      <c r="AA108" s="2"/>
      <c r="AB108" s="2"/>
      <c r="AC108" s="2"/>
    </row>
    <row r="109" spans="2:29" ht="13.5">
      <c r="B109" s="3">
        <f t="shared" si="15"/>
        <v>-85</v>
      </c>
      <c r="C109" s="3">
        <v>87</v>
      </c>
      <c r="D109" s="31">
        <f t="shared" si="18"/>
      </c>
      <c r="E109" s="32">
        <f t="shared" si="11"/>
      </c>
      <c r="F109" s="32">
        <f t="shared" si="13"/>
      </c>
      <c r="G109" s="32">
        <f t="shared" si="14"/>
      </c>
      <c r="H109" s="54">
        <f t="shared" si="17"/>
      </c>
      <c r="I109" s="55"/>
      <c r="J109" s="33">
        <f>IF(D108=$H$14,SUM($J$23:J108),(IF(Q108=0,"",(O109-N109))))</f>
      </c>
      <c r="K109" s="33">
        <f>IF(D108=$H$14,SUM($K$23:K108),(IF(Q108=0,"",(H108*$H$10))))</f>
      </c>
      <c r="L109" s="33">
        <f>IF(D108=$H$14,SUM($L$23:L108),(IF(Q108=0,"",(K109*$H$11))))</f>
      </c>
      <c r="M109" s="33">
        <f>IF(D108=$H$14,SUM($M$23:M108),(IF(Q108=0,"",(K109*$H$12))))</f>
      </c>
      <c r="N109" s="33">
        <f>IF(D108=$H$14,SUM($N$23:N108),(IF(Q108=0,"",(K109+L109+M109))))</f>
      </c>
      <c r="O109" s="37">
        <f>IF(D108=$H$14,SUM($O$23:O108),(IF(Q108=0,"",(IF($H$14&gt;D108,+$O$23,0)))))</f>
      </c>
      <c r="Q109" s="36">
        <f t="shared" si="16"/>
        <v>0</v>
      </c>
      <c r="R109" s="4">
        <f t="shared" si="12"/>
        <v>1</v>
      </c>
      <c r="S109" s="4"/>
      <c r="T109" s="4"/>
      <c r="U109" s="4"/>
      <c r="V109" s="4"/>
      <c r="W109" s="4"/>
      <c r="X109" s="4"/>
      <c r="Y109" s="2"/>
      <c r="Z109" s="2"/>
      <c r="AA109" s="2"/>
      <c r="AB109" s="2"/>
      <c r="AC109" s="2"/>
    </row>
    <row r="110" spans="2:29" ht="13.5">
      <c r="B110" s="3">
        <f t="shared" si="15"/>
        <v>-86</v>
      </c>
      <c r="C110" s="3">
        <v>88</v>
      </c>
      <c r="D110" s="31">
        <f t="shared" si="18"/>
      </c>
      <c r="E110" s="32">
        <f t="shared" si="11"/>
      </c>
      <c r="F110" s="32">
        <f t="shared" si="13"/>
      </c>
      <c r="G110" s="32">
        <f t="shared" si="14"/>
      </c>
      <c r="H110" s="54">
        <f t="shared" si="17"/>
      </c>
      <c r="I110" s="55"/>
      <c r="J110" s="33">
        <f>IF(D109=$H$14,SUM($J$23:J109),(IF(Q109=0,"",(O110-N110))))</f>
      </c>
      <c r="K110" s="33">
        <f>IF(D109=$H$14,SUM($K$23:K109),(IF(Q109=0,"",(H109*$H$10))))</f>
      </c>
      <c r="L110" s="33">
        <f>IF(D109=$H$14,SUM($L$23:L109),(IF(Q109=0,"",(K110*$H$11))))</f>
      </c>
      <c r="M110" s="33">
        <f>IF(D109=$H$14,SUM($M$23:M109),(IF(Q109=0,"",(K110*$H$12))))</f>
      </c>
      <c r="N110" s="33">
        <f>IF(D109=$H$14,SUM($N$23:N109),(IF(Q109=0,"",(K110+L110+M110))))</f>
      </c>
      <c r="O110" s="37">
        <f>IF(D109=$H$14,SUM($O$23:O109),(IF(Q109=0,"",(IF($H$14&gt;D109,+$O$23,0)))))</f>
      </c>
      <c r="Q110" s="36">
        <f t="shared" si="16"/>
        <v>0</v>
      </c>
      <c r="R110" s="4">
        <f t="shared" si="12"/>
        <v>1</v>
      </c>
      <c r="S110" s="4"/>
      <c r="T110" s="4"/>
      <c r="U110" s="4"/>
      <c r="V110" s="4"/>
      <c r="W110" s="4"/>
      <c r="X110" s="4"/>
      <c r="Y110" s="2"/>
      <c r="Z110" s="2"/>
      <c r="AA110" s="2"/>
      <c r="AB110" s="2"/>
      <c r="AC110" s="2"/>
    </row>
    <row r="111" spans="2:29" ht="13.5">
      <c r="B111" s="3">
        <f t="shared" si="15"/>
        <v>-87</v>
      </c>
      <c r="C111" s="3">
        <v>89</v>
      </c>
      <c r="D111" s="31">
        <f t="shared" si="18"/>
      </c>
      <c r="E111" s="32">
        <f t="shared" si="11"/>
      </c>
      <c r="F111" s="32">
        <f t="shared" si="13"/>
      </c>
      <c r="G111" s="32">
        <f t="shared" si="14"/>
      </c>
      <c r="H111" s="54">
        <f t="shared" si="17"/>
      </c>
      <c r="I111" s="55"/>
      <c r="J111" s="33">
        <f>IF(D110=$H$14,SUM($J$23:J110),(IF(Q110=0,"",(O111-N111))))</f>
      </c>
      <c r="K111" s="33">
        <f>IF(D110=$H$14,SUM($K$23:K110),(IF(Q110=0,"",(H110*$H$10))))</f>
      </c>
      <c r="L111" s="33">
        <f>IF(D110=$H$14,SUM($L$23:L110),(IF(Q110=0,"",(K111*$H$11))))</f>
      </c>
      <c r="M111" s="33">
        <f>IF(D110=$H$14,SUM($M$23:M110),(IF(Q110=0,"",(K111*$H$12))))</f>
      </c>
      <c r="N111" s="33">
        <f>IF(D110=$H$14,SUM($N$23:N110),(IF(Q110=0,"",(K111+L111+M111))))</f>
      </c>
      <c r="O111" s="37">
        <f>IF(D110=$H$14,SUM($O$23:O110),(IF(Q110=0,"",(IF($H$14&gt;D110,+$O$23,0)))))</f>
      </c>
      <c r="Q111" s="36">
        <f t="shared" si="16"/>
        <v>0</v>
      </c>
      <c r="R111" s="4">
        <f t="shared" si="12"/>
        <v>1</v>
      </c>
      <c r="S111" s="4"/>
      <c r="T111" s="4"/>
      <c r="U111" s="4"/>
      <c r="V111" s="4"/>
      <c r="W111" s="4"/>
      <c r="X111" s="4"/>
      <c r="Y111" s="2"/>
      <c r="Z111" s="2"/>
      <c r="AA111" s="2"/>
      <c r="AB111" s="2"/>
      <c r="AC111" s="2"/>
    </row>
    <row r="112" spans="2:29" ht="13.5">
      <c r="B112" s="3">
        <f t="shared" si="15"/>
        <v>-88</v>
      </c>
      <c r="C112" s="3">
        <v>90</v>
      </c>
      <c r="D112" s="31">
        <f t="shared" si="18"/>
      </c>
      <c r="E112" s="32">
        <f t="shared" si="11"/>
      </c>
      <c r="F112" s="32">
        <f t="shared" si="13"/>
      </c>
      <c r="G112" s="32">
        <f t="shared" si="14"/>
      </c>
      <c r="H112" s="54">
        <f t="shared" si="17"/>
      </c>
      <c r="I112" s="55"/>
      <c r="J112" s="33">
        <f>IF(D111=$H$14,SUM($J$23:J111),(IF(Q111=0,"",(O112-N112))))</f>
      </c>
      <c r="K112" s="33">
        <f>IF(D111=$H$14,SUM($K$23:K111),(IF(Q111=0,"",(H111*$H$10))))</f>
      </c>
      <c r="L112" s="33">
        <f>IF(D111=$H$14,SUM($L$23:L111),(IF(Q111=0,"",(K112*$H$11))))</f>
      </c>
      <c r="M112" s="33">
        <f>IF(D111=$H$14,SUM($M$23:M111),(IF(Q111=0,"",(K112*$H$12))))</f>
      </c>
      <c r="N112" s="33">
        <f>IF(D111=$H$14,SUM($N$23:N111),(IF(Q111=0,"",(K112+L112+M112))))</f>
      </c>
      <c r="O112" s="37">
        <f>IF(D111=$H$14,SUM($O$23:O111),(IF(Q111=0,"",(IF($H$14&gt;D111,+$O$23,0)))))</f>
      </c>
      <c r="Q112" s="36">
        <f t="shared" si="16"/>
        <v>0</v>
      </c>
      <c r="R112" s="4">
        <f t="shared" si="12"/>
        <v>1</v>
      </c>
      <c r="S112" s="4"/>
      <c r="T112" s="4"/>
      <c r="U112" s="4"/>
      <c r="V112" s="4"/>
      <c r="W112" s="4"/>
      <c r="X112" s="4"/>
      <c r="Y112" s="2"/>
      <c r="Z112" s="2"/>
      <c r="AA112" s="2"/>
      <c r="AB112" s="2"/>
      <c r="AC112" s="2"/>
    </row>
    <row r="113" spans="2:29" ht="13.5">
      <c r="B113" s="3">
        <f t="shared" si="15"/>
        <v>-89</v>
      </c>
      <c r="C113" s="3">
        <v>91</v>
      </c>
      <c r="D113" s="31">
        <f t="shared" si="18"/>
      </c>
      <c r="E113" s="32">
        <f t="shared" si="11"/>
      </c>
      <c r="F113" s="32">
        <f t="shared" si="13"/>
      </c>
      <c r="G113" s="32">
        <f t="shared" si="14"/>
      </c>
      <c r="H113" s="54">
        <f t="shared" si="17"/>
      </c>
      <c r="I113" s="55"/>
      <c r="J113" s="33">
        <f>IF(D112=$H$14,SUM($J$23:J112),(IF(Q112=0,"",(O113-N113))))</f>
      </c>
      <c r="K113" s="33">
        <f>IF(D112=$H$14,SUM($K$23:K112),(IF(Q112=0,"",(H112*$H$10))))</f>
      </c>
      <c r="L113" s="33">
        <f>IF(D112=$H$14,SUM($L$23:L112),(IF(Q112=0,"",(K113*$H$11))))</f>
      </c>
      <c r="M113" s="33">
        <f>IF(D112=$H$14,SUM($M$23:M112),(IF(Q112=0,"",(K113*$H$12))))</f>
      </c>
      <c r="N113" s="33">
        <f>IF(D112=$H$14,SUM($N$23:N112),(IF(Q112=0,"",(K113+L113+M113))))</f>
      </c>
      <c r="O113" s="37">
        <f>IF(D112=$H$14,SUM($O$23:O112),(IF(Q112=0,"",(IF($H$14&gt;D112,+$O$23,0)))))</f>
      </c>
      <c r="Q113" s="36">
        <f t="shared" si="16"/>
        <v>0</v>
      </c>
      <c r="R113" s="4">
        <f t="shared" si="12"/>
        <v>1</v>
      </c>
      <c r="S113" s="4"/>
      <c r="T113" s="4"/>
      <c r="U113" s="4"/>
      <c r="V113" s="4"/>
      <c r="W113" s="4"/>
      <c r="X113" s="4"/>
      <c r="Y113" s="2"/>
      <c r="Z113" s="2"/>
      <c r="AA113" s="2"/>
      <c r="AB113" s="2"/>
      <c r="AC113" s="2"/>
    </row>
    <row r="114" spans="2:29" ht="13.5">
      <c r="B114" s="3">
        <f t="shared" si="15"/>
        <v>-90</v>
      </c>
      <c r="C114" s="3">
        <v>92</v>
      </c>
      <c r="D114" s="31">
        <f t="shared" si="18"/>
      </c>
      <c r="E114" s="32">
        <f t="shared" si="11"/>
      </c>
      <c r="F114" s="32">
        <f t="shared" si="13"/>
      </c>
      <c r="G114" s="32">
        <f t="shared" si="14"/>
      </c>
      <c r="H114" s="54">
        <f t="shared" si="17"/>
      </c>
      <c r="I114" s="55"/>
      <c r="J114" s="33">
        <f>IF(D113=$H$14,SUM($J$23:J113),(IF(Q113=0,"",(O114-N114))))</f>
      </c>
      <c r="K114" s="33">
        <f>IF(D113=$H$14,SUM($K$23:K113),(IF(Q113=0,"",(H113*$H$10))))</f>
      </c>
      <c r="L114" s="33">
        <f>IF(D113=$H$14,SUM($L$23:L113),(IF(Q113=0,"",(K114*$H$11))))</f>
      </c>
      <c r="M114" s="33">
        <f>IF(D113=$H$14,SUM($M$23:M113),(IF(Q113=0,"",(K114*$H$12))))</f>
      </c>
      <c r="N114" s="33">
        <f>IF(D113=$H$14,SUM($N$23:N113),(IF(Q113=0,"",(K114+L114+M114))))</f>
      </c>
      <c r="O114" s="37">
        <f>IF(D113=$H$14,SUM($O$23:O113),(IF(Q113=0,"",(IF($H$14&gt;D113,+$O$23,0)))))</f>
      </c>
      <c r="Q114" s="36">
        <f t="shared" si="16"/>
        <v>0</v>
      </c>
      <c r="R114" s="4">
        <f t="shared" si="12"/>
        <v>1</v>
      </c>
      <c r="S114" s="4"/>
      <c r="T114" s="4"/>
      <c r="U114" s="4"/>
      <c r="V114" s="4"/>
      <c r="W114" s="4"/>
      <c r="X114" s="4"/>
      <c r="Y114" s="2"/>
      <c r="Z114" s="2"/>
      <c r="AA114" s="2"/>
      <c r="AB114" s="2"/>
      <c r="AC114" s="2"/>
    </row>
    <row r="115" spans="2:29" ht="13.5">
      <c r="B115" s="3">
        <f t="shared" si="15"/>
        <v>-91</v>
      </c>
      <c r="C115" s="3">
        <v>93</v>
      </c>
      <c r="D115" s="31">
        <f t="shared" si="18"/>
      </c>
      <c r="E115" s="32">
        <f t="shared" si="11"/>
      </c>
      <c r="F115" s="32">
        <f t="shared" si="13"/>
      </c>
      <c r="G115" s="32">
        <f t="shared" si="14"/>
      </c>
      <c r="H115" s="54">
        <f t="shared" si="17"/>
      </c>
      <c r="I115" s="55"/>
      <c r="J115" s="33">
        <f>IF(D114=$H$14,SUM($J$23:J114),(IF(Q114=0,"",(O115-N115))))</f>
      </c>
      <c r="K115" s="33">
        <f>IF(D114=$H$14,SUM($K$23:K114),(IF(Q114=0,"",(H114*$H$10))))</f>
      </c>
      <c r="L115" s="33">
        <f>IF(D114=$H$14,SUM($L$23:L114),(IF(Q114=0,"",(K115*$H$11))))</f>
      </c>
      <c r="M115" s="33">
        <f>IF(D114=$H$14,SUM($M$23:M114),(IF(Q114=0,"",(K115*$H$12))))</f>
      </c>
      <c r="N115" s="33">
        <f>IF(D114=$H$14,SUM($N$23:N114),(IF(Q114=0,"",(K115+L115+M115))))</f>
      </c>
      <c r="O115" s="37">
        <f>IF(D114=$H$14,SUM($O$23:O114),(IF(Q114=0,"",(IF($H$14&gt;D114,+$O$23,0)))))</f>
      </c>
      <c r="Q115" s="36">
        <f t="shared" si="16"/>
        <v>0</v>
      </c>
      <c r="R115" s="4">
        <f t="shared" si="12"/>
        <v>1</v>
      </c>
      <c r="S115" s="4"/>
      <c r="T115" s="4"/>
      <c r="U115" s="4"/>
      <c r="V115" s="4"/>
      <c r="W115" s="4"/>
      <c r="X115" s="4"/>
      <c r="Y115" s="2"/>
      <c r="Z115" s="2"/>
      <c r="AA115" s="2"/>
      <c r="AB115" s="2"/>
      <c r="AC115" s="2"/>
    </row>
    <row r="116" spans="2:29" ht="13.5">
      <c r="B116" s="3">
        <f t="shared" si="15"/>
        <v>-92</v>
      </c>
      <c r="C116" s="3">
        <v>94</v>
      </c>
      <c r="D116" s="31">
        <f t="shared" si="18"/>
      </c>
      <c r="E116" s="32">
        <f t="shared" si="11"/>
      </c>
      <c r="F116" s="32">
        <f t="shared" si="13"/>
      </c>
      <c r="G116" s="32">
        <f t="shared" si="14"/>
      </c>
      <c r="H116" s="54">
        <f t="shared" si="17"/>
      </c>
      <c r="I116" s="55"/>
      <c r="J116" s="33">
        <f>IF(D115=$H$14,SUM($J$23:J115),(IF(Q115=0,"",(O116-N116))))</f>
      </c>
      <c r="K116" s="33">
        <f>IF(D115=$H$14,SUM($K$23:K115),(IF(Q115=0,"",(H115*$H$10))))</f>
      </c>
      <c r="L116" s="33">
        <f>IF(D115=$H$14,SUM($L$23:L115),(IF(Q115=0,"",(K116*$H$11))))</f>
      </c>
      <c r="M116" s="33">
        <f>IF(D115=$H$14,SUM($M$23:M115),(IF(Q115=0,"",(K116*$H$12))))</f>
      </c>
      <c r="N116" s="33">
        <f>IF(D115=$H$14,SUM($N$23:N115),(IF(Q115=0,"",(K116+L116+M116))))</f>
      </c>
      <c r="O116" s="37">
        <f>IF(D115=$H$14,SUM($O$23:O115),(IF(Q115=0,"",(IF($H$14&gt;D115,+$O$23,0)))))</f>
      </c>
      <c r="Q116" s="36">
        <f t="shared" si="16"/>
        <v>0</v>
      </c>
      <c r="R116" s="4">
        <f t="shared" si="12"/>
        <v>1</v>
      </c>
      <c r="S116" s="4"/>
      <c r="T116" s="4"/>
      <c r="U116" s="4"/>
      <c r="V116" s="4"/>
      <c r="W116" s="4"/>
      <c r="X116" s="4"/>
      <c r="Y116" s="2"/>
      <c r="Z116" s="2"/>
      <c r="AA116" s="2"/>
      <c r="AB116" s="2"/>
      <c r="AC116" s="2"/>
    </row>
    <row r="117" spans="2:29" ht="13.5">
      <c r="B117" s="3">
        <f t="shared" si="15"/>
        <v>-93</v>
      </c>
      <c r="C117" s="3">
        <v>95</v>
      </c>
      <c r="D117" s="31">
        <f t="shared" si="18"/>
      </c>
      <c r="E117" s="32">
        <f t="shared" si="11"/>
      </c>
      <c r="F117" s="32">
        <f t="shared" si="13"/>
      </c>
      <c r="G117" s="32">
        <f t="shared" si="14"/>
      </c>
      <c r="H117" s="54">
        <f t="shared" si="17"/>
      </c>
      <c r="I117" s="55"/>
      <c r="J117" s="33">
        <f>IF(D116=$H$14,SUM($J$23:J116),(IF(Q116=0,"",(O117-N117))))</f>
      </c>
      <c r="K117" s="33">
        <f>IF(D116=$H$14,SUM($K$23:K116),(IF(Q116=0,"",(H116*$H$10))))</f>
      </c>
      <c r="L117" s="33">
        <f>IF(D116=$H$14,SUM($L$23:L116),(IF(Q116=0,"",(K117*$H$11))))</f>
      </c>
      <c r="M117" s="33">
        <f>IF(D116=$H$14,SUM($M$23:M116),(IF(Q116=0,"",(K117*$H$12))))</f>
      </c>
      <c r="N117" s="33">
        <f>IF(D116=$H$14,SUM($N$23:N116),(IF(Q116=0,"",(K117+L117+M117))))</f>
      </c>
      <c r="O117" s="37">
        <f>IF(D116=$H$14,SUM($O$23:O116),(IF(Q116=0,"",(IF($H$14&gt;D116,+$O$23,0)))))</f>
      </c>
      <c r="Q117" s="36">
        <f t="shared" si="16"/>
        <v>0</v>
      </c>
      <c r="R117" s="4">
        <f t="shared" si="12"/>
        <v>1</v>
      </c>
      <c r="S117" s="4"/>
      <c r="T117" s="4"/>
      <c r="U117" s="4"/>
      <c r="V117" s="4"/>
      <c r="W117" s="4"/>
      <c r="X117" s="4"/>
      <c r="Y117" s="2"/>
      <c r="Z117" s="2"/>
      <c r="AA117" s="2"/>
      <c r="AB117" s="2"/>
      <c r="AC117" s="2"/>
    </row>
    <row r="118" spans="2:29" ht="13.5">
      <c r="B118" s="3">
        <f t="shared" si="15"/>
        <v>-94</v>
      </c>
      <c r="C118" s="3">
        <v>96</v>
      </c>
      <c r="D118" s="31">
        <f t="shared" si="18"/>
      </c>
      <c r="E118" s="32">
        <f t="shared" si="11"/>
      </c>
      <c r="F118" s="32">
        <f t="shared" si="13"/>
      </c>
      <c r="G118" s="32">
        <f t="shared" si="14"/>
      </c>
      <c r="H118" s="54">
        <f t="shared" si="17"/>
      </c>
      <c r="I118" s="55"/>
      <c r="J118" s="33">
        <f>IF(D117=$H$14,SUM($J$23:J117),(IF(Q117=0,"",(O118-N118))))</f>
      </c>
      <c r="K118" s="33">
        <f>IF(D117=$H$14,SUM($K$23:K117),(IF(Q117=0,"",(H117*$H$10))))</f>
      </c>
      <c r="L118" s="33">
        <f>IF(D117=$H$14,SUM($L$23:L117),(IF(Q117=0,"",(K118*$H$11))))</f>
      </c>
      <c r="M118" s="33">
        <f>IF(D117=$H$14,SUM($M$23:M117),(IF(Q117=0,"",(K118*$H$12))))</f>
      </c>
      <c r="N118" s="33">
        <f>IF(D117=$H$14,SUM($N$23:N117),(IF(Q117=0,"",(K118+L118+M118))))</f>
      </c>
      <c r="O118" s="37">
        <f>IF(D117=$H$14,SUM($O$23:O117),(IF(Q117=0,"",(IF($H$14&gt;D117,+$O$23,0)))))</f>
      </c>
      <c r="Q118" s="36">
        <f t="shared" si="16"/>
        <v>0</v>
      </c>
      <c r="R118" s="4">
        <f aca="true" t="shared" si="19" ref="R118:R142">IF(OR($H$14="",$H$14=0),0,1)</f>
        <v>1</v>
      </c>
      <c r="S118" s="4"/>
      <c r="T118" s="4"/>
      <c r="U118" s="4"/>
      <c r="V118" s="4"/>
      <c r="W118" s="4"/>
      <c r="X118" s="4"/>
      <c r="Y118" s="2"/>
      <c r="Z118" s="2"/>
      <c r="AA118" s="2"/>
      <c r="AB118" s="2"/>
      <c r="AC118" s="2"/>
    </row>
    <row r="119" spans="2:29" ht="13.5">
      <c r="B119" s="3">
        <f t="shared" si="15"/>
        <v>-95</v>
      </c>
      <c r="C119" s="3">
        <v>97</v>
      </c>
      <c r="D119" s="31">
        <f t="shared" si="18"/>
      </c>
      <c r="E119" s="32">
        <f t="shared" si="11"/>
      </c>
      <c r="F119" s="32">
        <f aca="true" t="shared" si="20" ref="F119:F142">IF(OR($H$16="",Q118=0),"",(IF(F118&lt;12,(+F118+1),1)))</f>
      </c>
      <c r="G119" s="32">
        <f aca="true" t="shared" si="21" ref="G119:G142">IF(OR($H$16="",Q118=0),"",(IF(F118&gt;=12,(+G118+1),G118)))</f>
      </c>
      <c r="H119" s="54">
        <f t="shared" si="17"/>
      </c>
      <c r="I119" s="55"/>
      <c r="J119" s="33">
        <f>IF(D118=$H$14,SUM($J$23:J118),(IF(Q118=0,"",(O119-N119))))</f>
      </c>
      <c r="K119" s="33">
        <f>IF(D118=$H$14,SUM($K$23:K118),(IF(Q118=0,"",(H118*$H$10))))</f>
      </c>
      <c r="L119" s="33">
        <f>IF(D118=$H$14,SUM($L$23:L118),(IF(Q118=0,"",(K119*$H$11))))</f>
      </c>
      <c r="M119" s="33">
        <f>IF(D118=$H$14,SUM($M$23:M118),(IF(Q118=0,"",(K119*$H$12))))</f>
      </c>
      <c r="N119" s="33">
        <f>IF(D118=$H$14,SUM($N$23:N118),(IF(Q118=0,"",(K119+L119+M119))))</f>
      </c>
      <c r="O119" s="37">
        <f>IF(D118=$H$14,SUM($O$23:O118),(IF(Q118=0,"",(IF($H$14&gt;D118,+$O$23,0)))))</f>
      </c>
      <c r="Q119" s="36">
        <f t="shared" si="16"/>
        <v>0</v>
      </c>
      <c r="R119" s="4">
        <f t="shared" si="19"/>
        <v>1</v>
      </c>
      <c r="S119" s="4"/>
      <c r="T119" s="4"/>
      <c r="U119" s="4"/>
      <c r="V119" s="4"/>
      <c r="W119" s="4"/>
      <c r="X119" s="4"/>
      <c r="Y119" s="2"/>
      <c r="Z119" s="2"/>
      <c r="AA119" s="2"/>
      <c r="AB119" s="2"/>
      <c r="AC119" s="2"/>
    </row>
    <row r="120" spans="2:29" ht="13.5">
      <c r="B120" s="3">
        <f t="shared" si="15"/>
        <v>-96</v>
      </c>
      <c r="C120" s="3">
        <v>98</v>
      </c>
      <c r="D120" s="31">
        <f t="shared" si="18"/>
      </c>
      <c r="E120" s="32">
        <f t="shared" si="11"/>
      </c>
      <c r="F120" s="32">
        <f t="shared" si="20"/>
      </c>
      <c r="G120" s="32">
        <f t="shared" si="21"/>
      </c>
      <c r="H120" s="54">
        <f t="shared" si="17"/>
      </c>
      <c r="I120" s="55"/>
      <c r="J120" s="33">
        <f>IF(D119=$H$14,SUM($J$23:J119),(IF(Q119=0,"",(O120-N120))))</f>
      </c>
      <c r="K120" s="33">
        <f>IF(D119=$H$14,SUM($K$23:K119),(IF(Q119=0,"",(H119*$H$10))))</f>
      </c>
      <c r="L120" s="33">
        <f>IF(D119=$H$14,SUM($L$23:L119),(IF(Q119=0,"",(K120*$H$11))))</f>
      </c>
      <c r="M120" s="33">
        <f>IF(D119=$H$14,SUM($M$23:M119),(IF(Q119=0,"",(K120*$H$12))))</f>
      </c>
      <c r="N120" s="33">
        <f>IF(D119=$H$14,SUM($N$23:N119),(IF(Q119=0,"",(K120+L120+M120))))</f>
      </c>
      <c r="O120" s="37">
        <f>IF(D119=$H$14,SUM($O$23:O119),(IF(Q119=0,"",(IF($H$14&gt;D119,+$O$23,0)))))</f>
      </c>
      <c r="Q120" s="36">
        <f t="shared" si="16"/>
        <v>0</v>
      </c>
      <c r="R120" s="4">
        <f t="shared" si="19"/>
        <v>1</v>
      </c>
      <c r="S120" s="4"/>
      <c r="T120" s="4"/>
      <c r="U120" s="4"/>
      <c r="V120" s="4"/>
      <c r="W120" s="4"/>
      <c r="X120" s="4"/>
      <c r="Y120" s="2"/>
      <c r="Z120" s="2"/>
      <c r="AA120" s="2"/>
      <c r="AB120" s="2"/>
      <c r="AC120" s="2"/>
    </row>
    <row r="121" spans="2:29" ht="13.5">
      <c r="B121" s="3">
        <f t="shared" si="15"/>
        <v>-97</v>
      </c>
      <c r="C121" s="3">
        <v>99</v>
      </c>
      <c r="D121" s="31">
        <f t="shared" si="18"/>
      </c>
      <c r="E121" s="32">
        <f t="shared" si="11"/>
      </c>
      <c r="F121" s="32">
        <f t="shared" si="20"/>
      </c>
      <c r="G121" s="32">
        <f t="shared" si="21"/>
      </c>
      <c r="H121" s="54">
        <f t="shared" si="17"/>
      </c>
      <c r="I121" s="55"/>
      <c r="J121" s="33">
        <f>IF(D120=$H$14,SUM($J$23:J120),(IF(Q120=0,"",(O121-N121))))</f>
      </c>
      <c r="K121" s="33">
        <f>IF(D120=$H$14,SUM($K$23:K120),(IF(Q120=0,"",(H120*$H$10))))</f>
      </c>
      <c r="L121" s="33">
        <f>IF(D120=$H$14,SUM($L$23:L120),(IF(Q120=0,"",(K121*$H$11))))</f>
      </c>
      <c r="M121" s="33">
        <f>IF(D120=$H$14,SUM($M$23:M120),(IF(Q120=0,"",(K121*$H$12))))</f>
      </c>
      <c r="N121" s="33">
        <f>IF(D120=$H$14,SUM($N$23:N120),(IF(Q120=0,"",(K121+L121+M121))))</f>
      </c>
      <c r="O121" s="37">
        <f>IF(D120=$H$14,SUM($O$23:O120),(IF(Q120=0,"",(IF($H$14&gt;D120,+$O$23,0)))))</f>
      </c>
      <c r="Q121" s="36">
        <f t="shared" si="16"/>
        <v>0</v>
      </c>
      <c r="R121" s="4">
        <f t="shared" si="19"/>
        <v>1</v>
      </c>
      <c r="S121" s="4"/>
      <c r="T121" s="4"/>
      <c r="U121" s="4"/>
      <c r="V121" s="4"/>
      <c r="W121" s="4"/>
      <c r="X121" s="4"/>
      <c r="Y121" s="2"/>
      <c r="Z121" s="2"/>
      <c r="AA121" s="2"/>
      <c r="AB121" s="2"/>
      <c r="AC121" s="2"/>
    </row>
    <row r="122" spans="2:29" ht="13.5">
      <c r="B122" s="3">
        <f t="shared" si="15"/>
        <v>-98</v>
      </c>
      <c r="C122" s="3">
        <v>100</v>
      </c>
      <c r="D122" s="31">
        <f t="shared" si="18"/>
      </c>
      <c r="E122" s="32">
        <f aca="true" t="shared" si="22" ref="E122:E142">IF(Q121=0,"",$E$22)</f>
      </c>
      <c r="F122" s="32">
        <f t="shared" si="20"/>
      </c>
      <c r="G122" s="32">
        <f t="shared" si="21"/>
      </c>
      <c r="H122" s="54">
        <f t="shared" si="17"/>
      </c>
      <c r="I122" s="55"/>
      <c r="J122" s="33">
        <f>IF(D121=$H$14,SUM($J$23:J121),(IF(Q121=0,"",(O122-N122))))</f>
      </c>
      <c r="K122" s="33">
        <f>IF(D121=$H$14,SUM($K$23:K121),(IF(Q121=0,"",(H121*$H$10))))</f>
      </c>
      <c r="L122" s="33">
        <f>IF(D121=$H$14,SUM($L$23:L121),(IF(Q121=0,"",(K122*$H$11))))</f>
      </c>
      <c r="M122" s="33">
        <f>IF(D121=$H$14,SUM($M$23:M121),(IF(Q121=0,"",(K122*$H$12))))</f>
      </c>
      <c r="N122" s="33">
        <f>IF(D121=$H$14,SUM($N$23:N121),(IF(Q121=0,"",(K122+L122+M122))))</f>
      </c>
      <c r="O122" s="37">
        <f>IF(D121=$H$14,SUM($O$23:O121),(IF(Q121=0,"",(IF($H$14&gt;D121,+$O$23,0)))))</f>
      </c>
      <c r="Q122" s="36">
        <f t="shared" si="16"/>
        <v>0</v>
      </c>
      <c r="R122" s="4">
        <f t="shared" si="19"/>
        <v>1</v>
      </c>
      <c r="S122" s="4"/>
      <c r="T122" s="4"/>
      <c r="U122" s="4"/>
      <c r="V122" s="4"/>
      <c r="W122" s="4"/>
      <c r="X122" s="4"/>
      <c r="Y122" s="2"/>
      <c r="Z122" s="2"/>
      <c r="AA122" s="2"/>
      <c r="AB122" s="2"/>
      <c r="AC122" s="2"/>
    </row>
    <row r="123" spans="2:29" ht="13.5">
      <c r="B123" s="3">
        <f t="shared" si="15"/>
        <v>-99</v>
      </c>
      <c r="C123" s="3">
        <v>101</v>
      </c>
      <c r="D123" s="31">
        <f t="shared" si="18"/>
      </c>
      <c r="E123" s="32">
        <f t="shared" si="22"/>
      </c>
      <c r="F123" s="32">
        <f t="shared" si="20"/>
      </c>
      <c r="G123" s="32">
        <f t="shared" si="21"/>
      </c>
      <c r="H123" s="54">
        <f t="shared" si="17"/>
      </c>
      <c r="I123" s="55"/>
      <c r="J123" s="33">
        <f>IF(D122=$H$14,SUM($J$23:J122),(IF(Q122=0,"",(O123-N123))))</f>
      </c>
      <c r="K123" s="33">
        <f>IF(D122=$H$14,SUM($K$23:K122),(IF(Q122=0,"",(H122*$H$10))))</f>
      </c>
      <c r="L123" s="33">
        <f>IF(D122=$H$14,SUM($L$23:L122),(IF(Q122=0,"",(K123*$H$11))))</f>
      </c>
      <c r="M123" s="33">
        <f>IF(D122=$H$14,SUM($M$23:M122),(IF(Q122=0,"",(K123*$H$12))))</f>
      </c>
      <c r="N123" s="33">
        <f>IF(D122=$H$14,SUM($N$23:N122),(IF(Q122=0,"",(K123+L123+M123))))</f>
      </c>
      <c r="O123" s="37">
        <f>IF(D122=$H$14,SUM($O$23:O122),(IF(Q122=0,"",(IF($H$14&gt;D122,+$O$23,0)))))</f>
      </c>
      <c r="Q123" s="36">
        <f t="shared" si="16"/>
        <v>0</v>
      </c>
      <c r="R123" s="4">
        <f t="shared" si="19"/>
        <v>1</v>
      </c>
      <c r="S123" s="4"/>
      <c r="T123" s="4"/>
      <c r="U123" s="4"/>
      <c r="V123" s="4"/>
      <c r="W123" s="4"/>
      <c r="X123" s="4"/>
      <c r="Y123" s="2"/>
      <c r="Z123" s="2"/>
      <c r="AA123" s="2"/>
      <c r="AB123" s="2"/>
      <c r="AC123" s="2"/>
    </row>
    <row r="124" spans="2:29" ht="13.5">
      <c r="B124" s="3">
        <f t="shared" si="15"/>
        <v>-100</v>
      </c>
      <c r="C124" s="3">
        <v>102</v>
      </c>
      <c r="D124" s="31">
        <f t="shared" si="18"/>
      </c>
      <c r="E124" s="32">
        <f t="shared" si="22"/>
      </c>
      <c r="F124" s="32">
        <f t="shared" si="20"/>
      </c>
      <c r="G124" s="32">
        <f t="shared" si="21"/>
      </c>
      <c r="H124" s="54">
        <f t="shared" si="17"/>
      </c>
      <c r="I124" s="55"/>
      <c r="J124" s="33">
        <f>IF(D123=$H$14,SUM($J$23:J123),(IF(Q123=0,"",(O124-N124))))</f>
      </c>
      <c r="K124" s="33">
        <f>IF(D123=$H$14,SUM($K$23:K123),(IF(Q123=0,"",(H123*$H$10))))</f>
      </c>
      <c r="L124" s="33">
        <f>IF(D123=$H$14,SUM($L$23:L123),(IF(Q123=0,"",(K124*$H$11))))</f>
      </c>
      <c r="M124" s="33">
        <f>IF(D123=$H$14,SUM($M$23:M123),(IF(Q123=0,"",(K124*$H$12))))</f>
      </c>
      <c r="N124" s="33">
        <f>IF(D123=$H$14,SUM($N$23:N123),(IF(Q123=0,"",(K124+L124+M124))))</f>
      </c>
      <c r="O124" s="37">
        <f>IF(D123=$H$14,SUM($O$23:O123),(IF(Q123=0,"",(IF($H$14&gt;D123,+$O$23,0)))))</f>
      </c>
      <c r="Q124" s="36">
        <f t="shared" si="16"/>
        <v>0</v>
      </c>
      <c r="R124" s="4">
        <f t="shared" si="19"/>
        <v>1</v>
      </c>
      <c r="S124" s="4"/>
      <c r="T124" s="4"/>
      <c r="U124" s="4"/>
      <c r="V124" s="4"/>
      <c r="W124" s="4"/>
      <c r="X124" s="4"/>
      <c r="Y124" s="2"/>
      <c r="Z124" s="2"/>
      <c r="AA124" s="2"/>
      <c r="AB124" s="2"/>
      <c r="AC124" s="2"/>
    </row>
    <row r="125" spans="2:29" ht="13.5">
      <c r="B125" s="3">
        <f t="shared" si="15"/>
        <v>-101</v>
      </c>
      <c r="C125" s="3">
        <v>103</v>
      </c>
      <c r="D125" s="31">
        <f t="shared" si="18"/>
      </c>
      <c r="E125" s="32">
        <f t="shared" si="22"/>
      </c>
      <c r="F125" s="32">
        <f t="shared" si="20"/>
      </c>
      <c r="G125" s="32">
        <f t="shared" si="21"/>
      </c>
      <c r="H125" s="54">
        <f t="shared" si="17"/>
      </c>
      <c r="I125" s="55"/>
      <c r="J125" s="33">
        <f>IF(D124=$H$14,SUM($J$23:J124),(IF(Q124=0,"",(O125-N125))))</f>
      </c>
      <c r="K125" s="33">
        <f>IF(D124=$H$14,SUM($K$23:K124),(IF(Q124=0,"",(H124*$H$10))))</f>
      </c>
      <c r="L125" s="33">
        <f>IF(D124=$H$14,SUM($L$23:L124),(IF(Q124=0,"",(K125*$H$11))))</f>
      </c>
      <c r="M125" s="33">
        <f>IF(D124=$H$14,SUM($M$23:M124),(IF(Q124=0,"",(K125*$H$12))))</f>
      </c>
      <c r="N125" s="33">
        <f>IF(D124=$H$14,SUM($N$23:N124),(IF(Q124=0,"",(K125+L125+M125))))</f>
      </c>
      <c r="O125" s="37">
        <f>IF(D124=$H$14,SUM($O$23:O124),(IF(Q124=0,"",(IF($H$14&gt;D124,+$O$23,0)))))</f>
      </c>
      <c r="Q125" s="36">
        <f t="shared" si="16"/>
        <v>0</v>
      </c>
      <c r="R125" s="4">
        <f t="shared" si="19"/>
        <v>1</v>
      </c>
      <c r="S125" s="4"/>
      <c r="T125" s="4"/>
      <c r="U125" s="4"/>
      <c r="V125" s="4"/>
      <c r="W125" s="4"/>
      <c r="X125" s="4"/>
      <c r="Y125" s="2"/>
      <c r="Z125" s="2"/>
      <c r="AA125" s="2"/>
      <c r="AB125" s="2"/>
      <c r="AC125" s="2"/>
    </row>
    <row r="126" spans="2:29" ht="13.5">
      <c r="B126" s="3">
        <f t="shared" si="15"/>
        <v>-102</v>
      </c>
      <c r="C126" s="3">
        <v>104</v>
      </c>
      <c r="D126" s="31">
        <f t="shared" si="18"/>
      </c>
      <c r="E126" s="32">
        <f t="shared" si="22"/>
      </c>
      <c r="F126" s="32">
        <f t="shared" si="20"/>
      </c>
      <c r="G126" s="32">
        <f t="shared" si="21"/>
      </c>
      <c r="H126" s="54">
        <f t="shared" si="17"/>
      </c>
      <c r="I126" s="55"/>
      <c r="J126" s="33">
        <f>IF(D125=$H$14,SUM($J$23:J125),(IF(Q125=0,"",(O126-N126))))</f>
      </c>
      <c r="K126" s="33">
        <f>IF(D125=$H$14,SUM($K$23:K125),(IF(Q125=0,"",(H125*$H$10))))</f>
      </c>
      <c r="L126" s="33">
        <f>IF(D125=$H$14,SUM($L$23:L125),(IF(Q125=0,"",(K126*$H$11))))</f>
      </c>
      <c r="M126" s="33">
        <f>IF(D125=$H$14,SUM($M$23:M125),(IF(Q125=0,"",(K126*$H$12))))</f>
      </c>
      <c r="N126" s="33">
        <f>IF(D125=$H$14,SUM($N$23:N125),(IF(Q125=0,"",(K126+L126+M126))))</f>
      </c>
      <c r="O126" s="37">
        <f>IF(D125=$H$14,SUM($O$23:O125),(IF(Q125=0,"",(IF($H$14&gt;D125,+$O$23,0)))))</f>
      </c>
      <c r="Q126" s="36">
        <f t="shared" si="16"/>
        <v>0</v>
      </c>
      <c r="R126" s="4">
        <f t="shared" si="19"/>
        <v>1</v>
      </c>
      <c r="S126" s="4"/>
      <c r="T126" s="4"/>
      <c r="U126" s="4"/>
      <c r="V126" s="4"/>
      <c r="W126" s="4"/>
      <c r="X126" s="4"/>
      <c r="Y126" s="2"/>
      <c r="Z126" s="2"/>
      <c r="AA126" s="2"/>
      <c r="AB126" s="2"/>
      <c r="AC126" s="2"/>
    </row>
    <row r="127" spans="2:29" ht="13.5">
      <c r="B127" s="3">
        <f t="shared" si="15"/>
        <v>-103</v>
      </c>
      <c r="C127" s="3">
        <v>105</v>
      </c>
      <c r="D127" s="31">
        <f t="shared" si="18"/>
      </c>
      <c r="E127" s="32">
        <f t="shared" si="22"/>
      </c>
      <c r="F127" s="32">
        <f t="shared" si="20"/>
      </c>
      <c r="G127" s="32">
        <f t="shared" si="21"/>
      </c>
      <c r="H127" s="54">
        <f t="shared" si="17"/>
      </c>
      <c r="I127" s="55"/>
      <c r="J127" s="33">
        <f>IF(D126=$H$14,SUM($J$23:J126),(IF(Q126=0,"",(O127-N127))))</f>
      </c>
      <c r="K127" s="33">
        <f>IF(D126=$H$14,SUM($K$23:K126),(IF(Q126=0,"",(H126*$H$10))))</f>
      </c>
      <c r="L127" s="33">
        <f>IF(D126=$H$14,SUM($L$23:L126),(IF(Q126=0,"",(K127*$H$11))))</f>
      </c>
      <c r="M127" s="33">
        <f>IF(D126=$H$14,SUM($M$23:M126),(IF(Q126=0,"",(K127*$H$12))))</f>
      </c>
      <c r="N127" s="33">
        <f>IF(D126=$H$14,SUM($N$23:N126),(IF(Q126=0,"",(K127+L127+M127))))</f>
      </c>
      <c r="O127" s="37">
        <f>IF(D126=$H$14,SUM($O$23:O126),(IF(Q126=0,"",(IF($H$14&gt;D126,+$O$23,0)))))</f>
      </c>
      <c r="Q127" s="36">
        <f t="shared" si="16"/>
        <v>0</v>
      </c>
      <c r="R127" s="4">
        <f t="shared" si="19"/>
        <v>1</v>
      </c>
      <c r="S127" s="4"/>
      <c r="T127" s="4"/>
      <c r="U127" s="4"/>
      <c r="V127" s="4"/>
      <c r="W127" s="4"/>
      <c r="X127" s="4"/>
      <c r="Y127" s="2"/>
      <c r="Z127" s="2"/>
      <c r="AA127" s="2"/>
      <c r="AB127" s="2"/>
      <c r="AC127" s="2"/>
    </row>
    <row r="128" spans="2:29" ht="13.5">
      <c r="B128" s="3">
        <f t="shared" si="15"/>
        <v>-104</v>
      </c>
      <c r="C128" s="3">
        <v>106</v>
      </c>
      <c r="D128" s="31">
        <f t="shared" si="18"/>
      </c>
      <c r="E128" s="32">
        <f t="shared" si="22"/>
      </c>
      <c r="F128" s="32">
        <f t="shared" si="20"/>
      </c>
      <c r="G128" s="32">
        <f t="shared" si="21"/>
      </c>
      <c r="H128" s="54">
        <f t="shared" si="17"/>
      </c>
      <c r="I128" s="55"/>
      <c r="J128" s="33">
        <f>IF(D127=$H$14,SUM($J$23:J127),(IF(Q127=0,"",(O128-N128))))</f>
      </c>
      <c r="K128" s="33">
        <f>IF(D127=$H$14,SUM($K$23:K127),(IF(Q127=0,"",(H127*$H$10))))</f>
      </c>
      <c r="L128" s="33">
        <f>IF(D127=$H$14,SUM($L$23:L127),(IF(Q127=0,"",(K128*$H$11))))</f>
      </c>
      <c r="M128" s="33">
        <f>IF(D127=$H$14,SUM($M$23:M127),(IF(Q127=0,"",(K128*$H$12))))</f>
      </c>
      <c r="N128" s="33">
        <f>IF(D127=$H$14,SUM($N$23:N127),(IF(Q127=0,"",(K128+L128+M128))))</f>
      </c>
      <c r="O128" s="37">
        <f>IF(D127=$H$14,SUM($O$23:O127),(IF(Q127=0,"",(IF($H$14&gt;D127,+$O$23,0)))))</f>
      </c>
      <c r="Q128" s="36">
        <f t="shared" si="16"/>
        <v>0</v>
      </c>
      <c r="R128" s="4">
        <f t="shared" si="19"/>
        <v>1</v>
      </c>
      <c r="S128" s="4"/>
      <c r="T128" s="4"/>
      <c r="U128" s="4"/>
      <c r="V128" s="4"/>
      <c r="W128" s="4"/>
      <c r="X128" s="4"/>
      <c r="Y128" s="2"/>
      <c r="Z128" s="2"/>
      <c r="AA128" s="2"/>
      <c r="AB128" s="2"/>
      <c r="AC128" s="2"/>
    </row>
    <row r="129" spans="2:29" ht="13.5">
      <c r="B129" s="3">
        <f t="shared" si="15"/>
        <v>-105</v>
      </c>
      <c r="C129" s="3">
        <v>107</v>
      </c>
      <c r="D129" s="31">
        <f t="shared" si="18"/>
      </c>
      <c r="E129" s="32">
        <f t="shared" si="22"/>
      </c>
      <c r="F129" s="32">
        <f t="shared" si="20"/>
      </c>
      <c r="G129" s="32">
        <f t="shared" si="21"/>
      </c>
      <c r="H129" s="54">
        <f t="shared" si="17"/>
      </c>
      <c r="I129" s="55"/>
      <c r="J129" s="33">
        <f>IF(D128=$H$14,SUM($J$23:J128),(IF(Q128=0,"",(O129-N129))))</f>
      </c>
      <c r="K129" s="33">
        <f>IF(D128=$H$14,SUM($K$23:K128),(IF(Q128=0,"",(H128*$H$10))))</f>
      </c>
      <c r="L129" s="33">
        <f>IF(D128=$H$14,SUM($L$23:L128),(IF(Q128=0,"",(K129*$H$11))))</f>
      </c>
      <c r="M129" s="33">
        <f>IF(D128=$H$14,SUM($M$23:M128),(IF(Q128=0,"",(K129*$H$12))))</f>
      </c>
      <c r="N129" s="33">
        <f>IF(D128=$H$14,SUM($N$23:N128),(IF(Q128=0,"",(K129+L129+M129))))</f>
      </c>
      <c r="O129" s="37">
        <f>IF(D128=$H$14,SUM($O$23:O128),(IF(Q128=0,"",(IF($H$14&gt;D128,+$O$23,0)))))</f>
      </c>
      <c r="Q129" s="36">
        <f t="shared" si="16"/>
        <v>0</v>
      </c>
      <c r="R129" s="4">
        <f t="shared" si="19"/>
        <v>1</v>
      </c>
      <c r="S129" s="4"/>
      <c r="T129" s="4"/>
      <c r="U129" s="4"/>
      <c r="V129" s="4"/>
      <c r="W129" s="4"/>
      <c r="X129" s="4"/>
      <c r="Y129" s="2"/>
      <c r="Z129" s="2"/>
      <c r="AA129" s="2"/>
      <c r="AB129" s="2"/>
      <c r="AC129" s="2"/>
    </row>
    <row r="130" spans="2:29" ht="13.5">
      <c r="B130" s="3">
        <f t="shared" si="15"/>
        <v>-106</v>
      </c>
      <c r="C130" s="3">
        <v>108</v>
      </c>
      <c r="D130" s="31">
        <f t="shared" si="18"/>
      </c>
      <c r="E130" s="32">
        <f t="shared" si="22"/>
      </c>
      <c r="F130" s="32">
        <f t="shared" si="20"/>
      </c>
      <c r="G130" s="32">
        <f t="shared" si="21"/>
      </c>
      <c r="H130" s="54">
        <f t="shared" si="17"/>
      </c>
      <c r="I130" s="55"/>
      <c r="J130" s="33">
        <f>IF(D129=$H$14,SUM($J$23:J129),(IF(Q129=0,"",(O130-N130))))</f>
      </c>
      <c r="K130" s="33">
        <f>IF(D129=$H$14,SUM($K$23:K129),(IF(Q129=0,"",(H129*$H$10))))</f>
      </c>
      <c r="L130" s="33">
        <f>IF(D129=$H$14,SUM($L$23:L129),(IF(Q129=0,"",(K130*$H$11))))</f>
      </c>
      <c r="M130" s="33">
        <f>IF(D129=$H$14,SUM($M$23:M129),(IF(Q129=0,"",(K130*$H$12))))</f>
      </c>
      <c r="N130" s="33">
        <f>IF(D129=$H$14,SUM($N$23:N129),(IF(Q129=0,"",(K130+L130+M130))))</f>
      </c>
      <c r="O130" s="37">
        <f>IF(D129=$H$14,SUM($O$23:O129),(IF(Q129=0,"",(IF($H$14&gt;D129,+$O$23,0)))))</f>
      </c>
      <c r="Q130" s="36">
        <f t="shared" si="16"/>
        <v>0</v>
      </c>
      <c r="R130" s="4">
        <f t="shared" si="19"/>
        <v>1</v>
      </c>
      <c r="S130" s="4"/>
      <c r="T130" s="4"/>
      <c r="U130" s="4"/>
      <c r="V130" s="4"/>
      <c r="W130" s="4"/>
      <c r="X130" s="4"/>
      <c r="Y130" s="2"/>
      <c r="Z130" s="2"/>
      <c r="AA130" s="2"/>
      <c r="AB130" s="2"/>
      <c r="AC130" s="2"/>
    </row>
    <row r="131" spans="2:29" ht="13.5">
      <c r="B131" s="3">
        <f t="shared" si="15"/>
        <v>-107</v>
      </c>
      <c r="C131" s="3">
        <v>109</v>
      </c>
      <c r="D131" s="31">
        <f t="shared" si="18"/>
      </c>
      <c r="E131" s="32">
        <f t="shared" si="22"/>
      </c>
      <c r="F131" s="32">
        <f t="shared" si="20"/>
      </c>
      <c r="G131" s="32">
        <f t="shared" si="21"/>
      </c>
      <c r="H131" s="54">
        <f t="shared" si="17"/>
      </c>
      <c r="I131" s="55"/>
      <c r="J131" s="33">
        <f>IF(D130=$H$14,SUM($J$23:J130),(IF(Q130=0,"",(O131-N131))))</f>
      </c>
      <c r="K131" s="33">
        <f>IF(D130=$H$14,SUM($K$23:K130),(IF(Q130=0,"",(H130*$H$10))))</f>
      </c>
      <c r="L131" s="33">
        <f>IF(D130=$H$14,SUM($L$23:L130),(IF(Q130=0,"",(K131*$H$11))))</f>
      </c>
      <c r="M131" s="33">
        <f>IF(D130=$H$14,SUM($M$23:M130),(IF(Q130=0,"",(K131*$H$12))))</f>
      </c>
      <c r="N131" s="33">
        <f>IF(D130=$H$14,SUM($N$23:N130),(IF(Q130=0,"",(K131+L131+M131))))</f>
      </c>
      <c r="O131" s="37">
        <f>IF(D130=$H$14,SUM($O$23:O130),(IF(Q130=0,"",(IF($H$14&gt;D130,+$O$23,0)))))</f>
      </c>
      <c r="Q131" s="36">
        <f t="shared" si="16"/>
        <v>0</v>
      </c>
      <c r="R131" s="4">
        <f t="shared" si="19"/>
        <v>1</v>
      </c>
      <c r="S131" s="4"/>
      <c r="T131" s="4"/>
      <c r="U131" s="4"/>
      <c r="V131" s="4"/>
      <c r="W131" s="4"/>
      <c r="X131" s="4"/>
      <c r="Y131" s="2"/>
      <c r="Z131" s="2"/>
      <c r="AA131" s="2"/>
      <c r="AB131" s="2"/>
      <c r="AC131" s="2"/>
    </row>
    <row r="132" spans="2:29" ht="13.5">
      <c r="B132" s="3">
        <f t="shared" si="15"/>
        <v>-108</v>
      </c>
      <c r="C132" s="3">
        <v>110</v>
      </c>
      <c r="D132" s="31">
        <f t="shared" si="18"/>
      </c>
      <c r="E132" s="32">
        <f t="shared" si="22"/>
      </c>
      <c r="F132" s="32">
        <f t="shared" si="20"/>
      </c>
      <c r="G132" s="32">
        <f t="shared" si="21"/>
      </c>
      <c r="H132" s="54">
        <f t="shared" si="17"/>
      </c>
      <c r="I132" s="55"/>
      <c r="J132" s="33">
        <f>IF(D131=$H$14,SUM($J$23:J131),(IF(Q131=0,"",(O132-N132))))</f>
      </c>
      <c r="K132" s="33">
        <f>IF(D131=$H$14,SUM($K$23:K131),(IF(Q131=0,"",(H131*$H$10))))</f>
      </c>
      <c r="L132" s="33">
        <f>IF(D131=$H$14,SUM($L$23:L131),(IF(Q131=0,"",(K132*$H$11))))</f>
      </c>
      <c r="M132" s="33">
        <f>IF(D131=$H$14,SUM($M$23:M131),(IF(Q131=0,"",(K132*$H$12))))</f>
      </c>
      <c r="N132" s="33">
        <f>IF(D131=$H$14,SUM($N$23:N131),(IF(Q131=0,"",(K132+L132+M132))))</f>
      </c>
      <c r="O132" s="37">
        <f>IF(D131=$H$14,SUM($O$23:O131),(IF(Q131=0,"",(IF($H$14&gt;D131,+$O$23,0)))))</f>
      </c>
      <c r="Q132" s="36">
        <f t="shared" si="16"/>
        <v>0</v>
      </c>
      <c r="R132" s="4">
        <f t="shared" si="19"/>
        <v>1</v>
      </c>
      <c r="S132" s="4"/>
      <c r="T132" s="4"/>
      <c r="U132" s="4"/>
      <c r="V132" s="4"/>
      <c r="W132" s="4"/>
      <c r="X132" s="4"/>
      <c r="Y132" s="2"/>
      <c r="Z132" s="2"/>
      <c r="AA132" s="2"/>
      <c r="AB132" s="2"/>
      <c r="AC132" s="2"/>
    </row>
    <row r="133" spans="2:29" ht="13.5">
      <c r="B133" s="3">
        <f t="shared" si="15"/>
        <v>-109</v>
      </c>
      <c r="C133" s="3">
        <v>111</v>
      </c>
      <c r="D133" s="31">
        <f t="shared" si="18"/>
      </c>
      <c r="E133" s="32">
        <f t="shared" si="22"/>
      </c>
      <c r="F133" s="32">
        <f t="shared" si="20"/>
      </c>
      <c r="G133" s="32">
        <f t="shared" si="21"/>
      </c>
      <c r="H133" s="54">
        <f t="shared" si="17"/>
      </c>
      <c r="I133" s="55"/>
      <c r="J133" s="33">
        <f>IF(D132=$H$14,SUM($J$23:J132),(IF(Q132=0,"",(O133-N133))))</f>
      </c>
      <c r="K133" s="33">
        <f>IF(D132=$H$14,SUM($K$23:K132),(IF(Q132=0,"",(H132*$H$10))))</f>
      </c>
      <c r="L133" s="33">
        <f>IF(D132=$H$14,SUM($L$23:L132),(IF(Q132=0,"",(K133*$H$11))))</f>
      </c>
      <c r="M133" s="33">
        <f>IF(D132=$H$14,SUM($M$23:M132),(IF(Q132=0,"",(K133*$H$12))))</f>
      </c>
      <c r="N133" s="33">
        <f>IF(D132=$H$14,SUM($N$23:N132),(IF(Q132=0,"",(K133+L133+M133))))</f>
      </c>
      <c r="O133" s="37">
        <f>IF(D132=$H$14,SUM($O$23:O132),(IF(Q132=0,"",(IF($H$14&gt;D132,+$O$23,0)))))</f>
      </c>
      <c r="Q133" s="36">
        <f t="shared" si="16"/>
        <v>0</v>
      </c>
      <c r="R133" s="4">
        <f t="shared" si="19"/>
        <v>1</v>
      </c>
      <c r="S133" s="4"/>
      <c r="T133" s="4"/>
      <c r="U133" s="4"/>
      <c r="V133" s="4"/>
      <c r="W133" s="4"/>
      <c r="X133" s="4"/>
      <c r="Y133" s="2"/>
      <c r="Z133" s="2"/>
      <c r="AA133" s="2"/>
      <c r="AB133" s="2"/>
      <c r="AC133" s="2"/>
    </row>
    <row r="134" spans="2:29" ht="13.5">
      <c r="B134" s="3">
        <f t="shared" si="15"/>
        <v>-110</v>
      </c>
      <c r="C134" s="3">
        <v>112</v>
      </c>
      <c r="D134" s="31">
        <f t="shared" si="18"/>
      </c>
      <c r="E134" s="32">
        <f t="shared" si="22"/>
      </c>
      <c r="F134" s="32">
        <f t="shared" si="20"/>
      </c>
      <c r="G134" s="32">
        <f t="shared" si="21"/>
      </c>
      <c r="H134" s="54">
        <f t="shared" si="17"/>
      </c>
      <c r="I134" s="55"/>
      <c r="J134" s="33">
        <f>IF(D133=$H$14,SUM($J$23:J133),(IF(Q133=0,"",(O134-N134))))</f>
      </c>
      <c r="K134" s="33">
        <f>IF(D133=$H$14,SUM($K$23:K133),(IF(Q133=0,"",(H133*$H$10))))</f>
      </c>
      <c r="L134" s="33">
        <f>IF(D133=$H$14,SUM($L$23:L133),(IF(Q133=0,"",(K134*$H$11))))</f>
      </c>
      <c r="M134" s="33">
        <f>IF(D133=$H$14,SUM($M$23:M133),(IF(Q133=0,"",(K134*$H$12))))</f>
      </c>
      <c r="N134" s="33">
        <f>IF(D133=$H$14,SUM($N$23:N133),(IF(Q133=0,"",(K134+L134+M134))))</f>
      </c>
      <c r="O134" s="37">
        <f>IF(D133=$H$14,SUM($O$23:O133),(IF(Q133=0,"",(IF($H$14&gt;D133,+$O$23,0)))))</f>
      </c>
      <c r="Q134" s="36">
        <f t="shared" si="16"/>
        <v>0</v>
      </c>
      <c r="R134" s="4">
        <f t="shared" si="19"/>
        <v>1</v>
      </c>
      <c r="S134" s="4"/>
      <c r="T134" s="4"/>
      <c r="U134" s="4"/>
      <c r="V134" s="4"/>
      <c r="W134" s="4"/>
      <c r="X134" s="4"/>
      <c r="Y134" s="2"/>
      <c r="Z134" s="2"/>
      <c r="AA134" s="2"/>
      <c r="AB134" s="2"/>
      <c r="AC134" s="2"/>
    </row>
    <row r="135" spans="2:29" ht="13.5">
      <c r="B135" s="3">
        <f t="shared" si="15"/>
        <v>-111</v>
      </c>
      <c r="C135" s="3">
        <v>113</v>
      </c>
      <c r="D135" s="31">
        <f t="shared" si="18"/>
      </c>
      <c r="E135" s="32">
        <f t="shared" si="22"/>
      </c>
      <c r="F135" s="32">
        <f t="shared" si="20"/>
      </c>
      <c r="G135" s="32">
        <f t="shared" si="21"/>
      </c>
      <c r="H135" s="54">
        <f t="shared" si="17"/>
      </c>
      <c r="I135" s="55"/>
      <c r="J135" s="33">
        <f>IF(D134=$H$14,SUM($J$23:J134),(IF(Q134=0,"",(O135-N135))))</f>
      </c>
      <c r="K135" s="33">
        <f>IF(D134=$H$14,SUM($K$23:K134),(IF(Q134=0,"",(H134*$H$10))))</f>
      </c>
      <c r="L135" s="33">
        <f>IF(D134=$H$14,SUM($L$23:L134),(IF(Q134=0,"",(K135*$H$11))))</f>
      </c>
      <c r="M135" s="33">
        <f>IF(D134=$H$14,SUM($M$23:M134),(IF(Q134=0,"",(K135*$H$12))))</f>
      </c>
      <c r="N135" s="33">
        <f>IF(D134=$H$14,SUM($N$23:N134),(IF(Q134=0,"",(K135+L135+M135))))</f>
      </c>
      <c r="O135" s="37">
        <f>IF(D134=$H$14,SUM($O$23:O134),(IF(Q134=0,"",(IF($H$14&gt;D134,+$O$23,0)))))</f>
      </c>
      <c r="Q135" s="36">
        <f t="shared" si="16"/>
        <v>0</v>
      </c>
      <c r="R135" s="4">
        <f t="shared" si="19"/>
        <v>1</v>
      </c>
      <c r="S135" s="4"/>
      <c r="T135" s="4"/>
      <c r="U135" s="4"/>
      <c r="V135" s="4"/>
      <c r="W135" s="4"/>
      <c r="X135" s="4"/>
      <c r="Y135" s="2"/>
      <c r="Z135" s="2"/>
      <c r="AA135" s="2"/>
      <c r="AB135" s="2"/>
      <c r="AC135" s="2"/>
    </row>
    <row r="136" spans="2:29" ht="13.5">
      <c r="B136" s="3">
        <f t="shared" si="15"/>
        <v>-112</v>
      </c>
      <c r="C136" s="3">
        <v>114</v>
      </c>
      <c r="D136" s="31">
        <f t="shared" si="18"/>
      </c>
      <c r="E136" s="32">
        <f t="shared" si="22"/>
      </c>
      <c r="F136" s="32">
        <f t="shared" si="20"/>
      </c>
      <c r="G136" s="32">
        <f t="shared" si="21"/>
      </c>
      <c r="H136" s="54">
        <f t="shared" si="17"/>
      </c>
      <c r="I136" s="55"/>
      <c r="J136" s="33">
        <f>IF(D135=$H$14,SUM($J$23:J135),(IF(Q135=0,"",(O136-N136))))</f>
      </c>
      <c r="K136" s="33">
        <f>IF(D135=$H$14,SUM($K$23:K135),(IF(Q135=0,"",(H135*$H$10))))</f>
      </c>
      <c r="L136" s="33">
        <f>IF(D135=$H$14,SUM($L$23:L135),(IF(Q135=0,"",(K136*$H$11))))</f>
      </c>
      <c r="M136" s="33">
        <f>IF(D135=$H$14,SUM($M$23:M135),(IF(Q135=0,"",(K136*$H$12))))</f>
      </c>
      <c r="N136" s="33">
        <f>IF(D135=$H$14,SUM($N$23:N135),(IF(Q135=0,"",(K136+L136+M136))))</f>
      </c>
      <c r="O136" s="37">
        <f>IF(D135=$H$14,SUM($O$23:O135),(IF(Q135=0,"",(IF($H$14&gt;D135,+$O$23,0)))))</f>
      </c>
      <c r="Q136" s="36">
        <f t="shared" si="16"/>
        <v>0</v>
      </c>
      <c r="R136" s="4">
        <f t="shared" si="19"/>
        <v>1</v>
      </c>
      <c r="S136" s="4"/>
      <c r="T136" s="4"/>
      <c r="U136" s="4"/>
      <c r="V136" s="4"/>
      <c r="W136" s="4"/>
      <c r="X136" s="4"/>
      <c r="Y136" s="2"/>
      <c r="Z136" s="2"/>
      <c r="AA136" s="2"/>
      <c r="AB136" s="2"/>
      <c r="AC136" s="2"/>
    </row>
    <row r="137" spans="2:29" ht="13.5">
      <c r="B137" s="3">
        <f t="shared" si="15"/>
        <v>-113</v>
      </c>
      <c r="C137" s="3">
        <v>115</v>
      </c>
      <c r="D137" s="31">
        <f t="shared" si="18"/>
      </c>
      <c r="E137" s="32">
        <f t="shared" si="22"/>
      </c>
      <c r="F137" s="32">
        <f t="shared" si="20"/>
      </c>
      <c r="G137" s="32">
        <f t="shared" si="21"/>
      </c>
      <c r="H137" s="54">
        <f t="shared" si="17"/>
      </c>
      <c r="I137" s="55"/>
      <c r="J137" s="33">
        <f>IF(D136=$H$14,SUM($J$23:J136),(IF(Q136=0,"",(O137-N137))))</f>
      </c>
      <c r="K137" s="33">
        <f>IF(D136=$H$14,SUM($K$23:K136),(IF(Q136=0,"",(H136*$H$10))))</f>
      </c>
      <c r="L137" s="33">
        <f>IF(D136=$H$14,SUM($L$23:L136),(IF(Q136=0,"",(K137*$H$11))))</f>
      </c>
      <c r="M137" s="33">
        <f>IF(D136=$H$14,SUM($M$23:M136),(IF(Q136=0,"",(K137*$H$12))))</f>
      </c>
      <c r="N137" s="33">
        <f>IF(D136=$H$14,SUM($N$23:N136),(IF(Q136=0,"",(K137+L137+M137))))</f>
      </c>
      <c r="O137" s="37">
        <f>IF(D136=$H$14,SUM($O$23:O136),(IF(Q136=0,"",(IF($H$14&gt;D136,+$O$23,0)))))</f>
      </c>
      <c r="Q137" s="36">
        <f t="shared" si="16"/>
        <v>0</v>
      </c>
      <c r="R137" s="4">
        <f t="shared" si="19"/>
        <v>1</v>
      </c>
      <c r="S137" s="4"/>
      <c r="T137" s="4"/>
      <c r="U137" s="4"/>
      <c r="V137" s="4"/>
      <c r="W137" s="4"/>
      <c r="X137" s="4"/>
      <c r="Y137" s="2"/>
      <c r="Z137" s="2"/>
      <c r="AA137" s="2"/>
      <c r="AB137" s="2"/>
      <c r="AC137" s="2"/>
    </row>
    <row r="138" spans="2:29" ht="13.5">
      <c r="B138" s="3">
        <f t="shared" si="15"/>
        <v>-114</v>
      </c>
      <c r="C138" s="3">
        <v>116</v>
      </c>
      <c r="D138" s="31">
        <f t="shared" si="18"/>
      </c>
      <c r="E138" s="32">
        <f t="shared" si="22"/>
      </c>
      <c r="F138" s="32">
        <f t="shared" si="20"/>
      </c>
      <c r="G138" s="32">
        <f t="shared" si="21"/>
      </c>
      <c r="H138" s="54">
        <f t="shared" si="17"/>
      </c>
      <c r="I138" s="55"/>
      <c r="J138" s="33">
        <f>IF(D137=$H$14,SUM($J$23:J137),(IF(Q137=0,"",(O138-N138))))</f>
      </c>
      <c r="K138" s="33">
        <f>IF(D137=$H$14,SUM($K$23:K137),(IF(Q137=0,"",(H137*$H$10))))</f>
      </c>
      <c r="L138" s="33">
        <f>IF(D137=$H$14,SUM($L$23:L137),(IF(Q137=0,"",(K138*$H$11))))</f>
      </c>
      <c r="M138" s="33">
        <f>IF(D137=$H$14,SUM($M$23:M137),(IF(Q137=0,"",(K138*$H$12))))</f>
      </c>
      <c r="N138" s="33">
        <f>IF(D137=$H$14,SUM($N$23:N137),(IF(Q137=0,"",(K138+L138+M138))))</f>
      </c>
      <c r="O138" s="37">
        <f>IF(D137=$H$14,SUM($O$23:O137),(IF(Q137=0,"",(IF($H$14&gt;D137,+$O$23,0)))))</f>
      </c>
      <c r="Q138" s="36">
        <f t="shared" si="16"/>
        <v>0</v>
      </c>
      <c r="R138" s="4">
        <f t="shared" si="19"/>
        <v>1</v>
      </c>
      <c r="S138" s="4"/>
      <c r="T138" s="4"/>
      <c r="U138" s="4"/>
      <c r="V138" s="4"/>
      <c r="W138" s="4"/>
      <c r="X138" s="4"/>
      <c r="Y138" s="2"/>
      <c r="Z138" s="2"/>
      <c r="AA138" s="2"/>
      <c r="AB138" s="2"/>
      <c r="AC138" s="2"/>
    </row>
    <row r="139" spans="2:29" ht="13.5">
      <c r="B139" s="3">
        <f t="shared" si="15"/>
        <v>-115</v>
      </c>
      <c r="C139" s="3">
        <v>117</v>
      </c>
      <c r="D139" s="31">
        <f t="shared" si="18"/>
      </c>
      <c r="E139" s="32">
        <f t="shared" si="22"/>
      </c>
      <c r="F139" s="32">
        <f t="shared" si="20"/>
      </c>
      <c r="G139" s="32">
        <f t="shared" si="21"/>
      </c>
      <c r="H139" s="54">
        <f t="shared" si="17"/>
      </c>
      <c r="I139" s="55"/>
      <c r="J139" s="33">
        <f>IF(D138=$H$14,SUM($J$23:J138),(IF(Q138=0,"",(O139-N139))))</f>
      </c>
      <c r="K139" s="33">
        <f>IF(D138=$H$14,SUM($K$23:K138),(IF(Q138=0,"",(H138*$H$10))))</f>
      </c>
      <c r="L139" s="33">
        <f>IF(D138=$H$14,SUM($L$23:L138),(IF(Q138=0,"",(K139*$H$11))))</f>
      </c>
      <c r="M139" s="33">
        <f>IF(D138=$H$14,SUM($M$23:M138),(IF(Q138=0,"",(K139*$H$12))))</f>
      </c>
      <c r="N139" s="33">
        <f>IF(D138=$H$14,SUM($N$23:N138),(IF(Q138=0,"",(K139+L139+M139))))</f>
      </c>
      <c r="O139" s="37">
        <f>IF(D138=$H$14,SUM($O$23:O138),(IF(Q138=0,"",(IF($H$14&gt;D138,+$O$23,0)))))</f>
      </c>
      <c r="Q139" s="36">
        <f t="shared" si="16"/>
        <v>0</v>
      </c>
      <c r="R139" s="4">
        <f t="shared" si="19"/>
        <v>1</v>
      </c>
      <c r="S139" s="4"/>
      <c r="T139" s="4"/>
      <c r="U139" s="4"/>
      <c r="V139" s="4"/>
      <c r="W139" s="4"/>
      <c r="X139" s="4"/>
      <c r="Y139" s="2"/>
      <c r="Z139" s="2"/>
      <c r="AA139" s="2"/>
      <c r="AB139" s="2"/>
      <c r="AC139" s="2"/>
    </row>
    <row r="140" spans="2:29" ht="13.5">
      <c r="B140" s="3">
        <f t="shared" si="15"/>
        <v>-116</v>
      </c>
      <c r="C140" s="3">
        <v>118</v>
      </c>
      <c r="D140" s="31">
        <f t="shared" si="18"/>
      </c>
      <c r="E140" s="32">
        <f t="shared" si="22"/>
      </c>
      <c r="F140" s="32">
        <f t="shared" si="20"/>
      </c>
      <c r="G140" s="32">
        <f t="shared" si="21"/>
      </c>
      <c r="H140" s="54">
        <f t="shared" si="17"/>
      </c>
      <c r="I140" s="55"/>
      <c r="J140" s="33">
        <f>IF(D139=$H$14,SUM($J$23:J139),(IF(Q139=0,"",(O140-N140))))</f>
      </c>
      <c r="K140" s="33">
        <f>IF(D139=$H$14,SUM($K$23:K139),(IF(Q139=0,"",(H139*$H$10))))</f>
      </c>
      <c r="L140" s="33">
        <f>IF(D139=$H$14,SUM($L$23:L139),(IF(Q139=0,"",(K140*$H$11))))</f>
      </c>
      <c r="M140" s="33">
        <f>IF(D139=$H$14,SUM($M$23:M139),(IF(Q139=0,"",(K140*$H$12))))</f>
      </c>
      <c r="N140" s="33">
        <f>IF(D139=$H$14,SUM($N$23:N139),(IF(Q139=0,"",(K140+L140+M140))))</f>
      </c>
      <c r="O140" s="37">
        <f>IF(D139=$H$14,SUM($O$23:O139),(IF(Q139=0,"",(IF($H$14&gt;D139,+$O$23,0)))))</f>
      </c>
      <c r="Q140" s="36">
        <f t="shared" si="16"/>
        <v>0</v>
      </c>
      <c r="R140" s="4">
        <f t="shared" si="19"/>
        <v>1</v>
      </c>
      <c r="S140" s="4"/>
      <c r="T140" s="4"/>
      <c r="U140" s="4"/>
      <c r="V140" s="4"/>
      <c r="W140" s="4"/>
      <c r="X140" s="4"/>
      <c r="Y140" s="2"/>
      <c r="Z140" s="2"/>
      <c r="AA140" s="2"/>
      <c r="AB140" s="2"/>
      <c r="AC140" s="2"/>
    </row>
    <row r="141" spans="2:29" ht="13.5">
      <c r="B141" s="3">
        <f t="shared" si="15"/>
        <v>-117</v>
      </c>
      <c r="C141" s="3">
        <v>119</v>
      </c>
      <c r="D141" s="31">
        <f t="shared" si="18"/>
      </c>
      <c r="E141" s="32">
        <f t="shared" si="22"/>
      </c>
      <c r="F141" s="32">
        <f t="shared" si="20"/>
      </c>
      <c r="G141" s="32">
        <f t="shared" si="21"/>
      </c>
      <c r="H141" s="54">
        <f t="shared" si="17"/>
      </c>
      <c r="I141" s="55"/>
      <c r="J141" s="33">
        <f>IF(D140=$H$14,SUM($J$23:J140),(IF(Q140=0,"",(O141-N141))))</f>
      </c>
      <c r="K141" s="33">
        <f>IF(D140=$H$14,SUM($K$23:K140),(IF(Q140=0,"",(H140*$H$10))))</f>
      </c>
      <c r="L141" s="33">
        <f>IF(D140=$H$14,SUM($L$23:L140),(IF(Q140=0,"",(K141*$H$11))))</f>
      </c>
      <c r="M141" s="33">
        <f>IF(D140=$H$14,SUM($M$23:M140),(IF(Q140=0,"",(K141*$H$12))))</f>
      </c>
      <c r="N141" s="33">
        <f>IF(D140=$H$14,SUM($N$23:N140),(IF(Q140=0,"",(K141+L141+M141))))</f>
      </c>
      <c r="O141" s="37">
        <f>IF(D140=$H$14,SUM($O$23:O140),(IF(Q140=0,"",(IF($H$14&gt;D140,+$O$23,0)))))</f>
      </c>
      <c r="Q141" s="36">
        <f t="shared" si="16"/>
        <v>0</v>
      </c>
      <c r="R141" s="4">
        <f t="shared" si="19"/>
        <v>1</v>
      </c>
      <c r="S141" s="4"/>
      <c r="T141" s="4"/>
      <c r="U141" s="4"/>
      <c r="V141" s="4"/>
      <c r="W141" s="4"/>
      <c r="X141" s="4"/>
      <c r="Y141" s="2"/>
      <c r="Z141" s="2"/>
      <c r="AA141" s="2"/>
      <c r="AB141" s="2"/>
      <c r="AC141" s="2"/>
    </row>
    <row r="142" spans="2:29" ht="13.5">
      <c r="B142" s="3">
        <f t="shared" si="15"/>
        <v>-118</v>
      </c>
      <c r="C142" s="3">
        <v>120</v>
      </c>
      <c r="D142" s="31">
        <f t="shared" si="18"/>
      </c>
      <c r="E142" s="32">
        <f t="shared" si="22"/>
      </c>
      <c r="F142" s="32">
        <f t="shared" si="20"/>
      </c>
      <c r="G142" s="32">
        <f t="shared" si="21"/>
      </c>
      <c r="H142" s="54">
        <f t="shared" si="17"/>
      </c>
      <c r="I142" s="55"/>
      <c r="J142" s="33">
        <f>IF(D141=$H$14,SUM($J$23:J141),(IF(Q141=0,"",(O142-N142))))</f>
      </c>
      <c r="K142" s="33">
        <f>IF(D141=$H$14,SUM($K$23:K141),(IF(Q141=0,"",(H141*$H$10))))</f>
      </c>
      <c r="L142" s="33">
        <f>IF(D141=$H$14,SUM($L$23:L141),(IF(Q141=0,"",(K142*$H$11))))</f>
      </c>
      <c r="M142" s="33">
        <f>IF(D141=$H$14,SUM($M$23:M141),(IF(Q141=0,"",(K142*$H$12))))</f>
      </c>
      <c r="N142" s="33">
        <f>IF(D141=$H$14,SUM($N$23:N141),(IF(Q141=0,"",(K142+L142+M142))))</f>
      </c>
      <c r="O142" s="37">
        <f>IF(D141=$H$14,SUM($O$23:O141),(IF(Q141=0,"",(IF($H$14&gt;D141,+$O$23,0)))))</f>
      </c>
      <c r="Q142" s="36">
        <f>IF(Q141=0,0,(ROUND(H142,1)))</f>
        <v>0</v>
      </c>
      <c r="R142" s="4">
        <f t="shared" si="19"/>
        <v>1</v>
      </c>
      <c r="S142" s="4"/>
      <c r="T142" s="4"/>
      <c r="U142" s="4"/>
      <c r="V142" s="4"/>
      <c r="W142" s="4"/>
      <c r="X142" s="4"/>
      <c r="Y142" s="2"/>
      <c r="Z142" s="2"/>
      <c r="AA142" s="2"/>
      <c r="AB142" s="2"/>
      <c r="AC142" s="2"/>
    </row>
  </sheetData>
  <sheetProtection password="AC40" sheet="1"/>
  <mergeCells count="132"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36:I136"/>
    <mergeCell ref="H125:I125"/>
    <mergeCell ref="H126:I126"/>
    <mergeCell ref="H127:I127"/>
    <mergeCell ref="H128:I128"/>
    <mergeCell ref="H129:I129"/>
    <mergeCell ref="H130:I130"/>
    <mergeCell ref="H19:I21"/>
    <mergeCell ref="H131:I131"/>
    <mergeCell ref="H132:I132"/>
    <mergeCell ref="H133:I133"/>
    <mergeCell ref="H134:I134"/>
    <mergeCell ref="H135:I135"/>
    <mergeCell ref="H119:I119"/>
    <mergeCell ref="H120:I120"/>
    <mergeCell ref="H121:I121"/>
    <mergeCell ref="H122:I122"/>
    <mergeCell ref="J19:J21"/>
    <mergeCell ref="K19:K21"/>
    <mergeCell ref="L19:L21"/>
    <mergeCell ref="M19:M21"/>
    <mergeCell ref="N19:N21"/>
    <mergeCell ref="O19:O21"/>
    <mergeCell ref="H140:I140"/>
    <mergeCell ref="H141:I141"/>
    <mergeCell ref="D10:G10"/>
    <mergeCell ref="D11:G11"/>
    <mergeCell ref="H142:I142"/>
    <mergeCell ref="H137:I137"/>
    <mergeCell ref="H138:I138"/>
    <mergeCell ref="H139:I139"/>
    <mergeCell ref="D19:D21"/>
    <mergeCell ref="E19:G20"/>
  </mergeCells>
  <conditionalFormatting sqref="J24:J142">
    <cfRule type="expression" priority="48" dxfId="27" stopIfTrue="1">
      <formula>IF(D23=$H$14,TRUE,FALSE)</formula>
    </cfRule>
  </conditionalFormatting>
  <conditionalFormatting sqref="H24:H142">
    <cfRule type="expression" priority="10" dxfId="1" stopIfTrue="1">
      <formula>IF(AND(B23&lt;0,B24&lt;0),TRUE,FALSE)</formula>
    </cfRule>
    <cfRule type="expression" priority="45" dxfId="28" stopIfTrue="1">
      <formula>IF(D24="TOPLAM",TRUE,FALSE)</formula>
    </cfRule>
  </conditionalFormatting>
  <conditionalFormatting sqref="H25:I25">
    <cfRule type="expression" priority="43" dxfId="1" stopIfTrue="1">
      <formula>"EĞER($A$26=""TOPLAM"";DOĞRU;YANLIŞ)"</formula>
    </cfRule>
  </conditionalFormatting>
  <conditionalFormatting sqref="D24:D142">
    <cfRule type="expression" priority="4" dxfId="1" stopIfTrue="1">
      <formula>IF(AND(B23&lt;0,B24&lt;0),TRUE,FALSE)</formula>
    </cfRule>
    <cfRule type="expression" priority="42" dxfId="29" stopIfTrue="1">
      <formula>IF(D23=$H$14,TRUE,FALSE)</formula>
    </cfRule>
  </conditionalFormatting>
  <conditionalFormatting sqref="E24:E142">
    <cfRule type="expression" priority="5" dxfId="1" stopIfTrue="1">
      <formula>IF(AND(B23&lt;0,B24&lt;0),TRUE,FALSE)</formula>
    </cfRule>
    <cfRule type="expression" priority="41" dxfId="28" stopIfTrue="1">
      <formula>IF(D23=$H$14,TRUE,FALSE)</formula>
    </cfRule>
  </conditionalFormatting>
  <conditionalFormatting sqref="H25:H142">
    <cfRule type="expression" priority="33" dxfId="18" stopIfTrue="1">
      <formula>IF($D$24="TOPLAM",TRUE,FALSE)</formula>
    </cfRule>
  </conditionalFormatting>
  <conditionalFormatting sqref="D25:D142">
    <cfRule type="expression" priority="32" dxfId="30" stopIfTrue="1">
      <formula>IF($D$23=$H$14,TRUE,FALSE)</formula>
    </cfRule>
  </conditionalFormatting>
  <conditionalFormatting sqref="J24:J142">
    <cfRule type="expression" priority="23" dxfId="31" stopIfTrue="1">
      <formula>IF(AND(B23&lt;0,B24&lt;0),TRUE,FALSE)</formula>
    </cfRule>
  </conditionalFormatting>
  <conditionalFormatting sqref="L24:L142">
    <cfRule type="expression" priority="14" dxfId="1" stopIfTrue="1">
      <formula>IF(AND(B23&lt;0,B24&lt;0),TRUE,FALSE)</formula>
    </cfRule>
    <cfRule type="expression" priority="37" dxfId="27" stopIfTrue="1">
      <formula>IF(D23=$H$14,TRUE,FALSE)</formula>
    </cfRule>
  </conditionalFormatting>
  <conditionalFormatting sqref="K24:K142">
    <cfRule type="expression" priority="15" dxfId="1" stopIfTrue="1">
      <formula>IF(AND(B23&lt;0,B24&lt;0),TRUE,FALSE)</formula>
    </cfRule>
    <cfRule type="expression" priority="38" dxfId="27" stopIfTrue="1">
      <formula>IF(D23=$H$14,TRUE,FALSE)</formula>
    </cfRule>
  </conditionalFormatting>
  <conditionalFormatting sqref="M24:M142">
    <cfRule type="expression" priority="13" dxfId="1" stopIfTrue="1">
      <formula>IF(AND(B23&lt;0,B24&lt;0),TRUE,FALSE)</formula>
    </cfRule>
    <cfRule type="expression" priority="36" dxfId="27" stopIfTrue="1">
      <formula>IF(D23=$H$14,TRUE,FALSE)</formula>
    </cfRule>
  </conditionalFormatting>
  <conditionalFormatting sqref="N24:N142">
    <cfRule type="expression" priority="12" dxfId="1" stopIfTrue="1">
      <formula>IF(AND(B23&lt;0,B24&lt;0),TRUE,FALSE)</formula>
    </cfRule>
    <cfRule type="expression" priority="35" dxfId="27" stopIfTrue="1">
      <formula>IF(D23=$H$14,TRUE,FALSE)</formula>
    </cfRule>
  </conditionalFormatting>
  <conditionalFormatting sqref="O24:O142">
    <cfRule type="expression" priority="11" dxfId="1" stopIfTrue="1">
      <formula>IF(AND(B23&lt;0,B24&lt;0),TRUE,FALSE)</formula>
    </cfRule>
    <cfRule type="expression" priority="34" dxfId="27" stopIfTrue="1">
      <formula>IF(D23=$H$14,TRUE,FALSE)</formula>
    </cfRule>
  </conditionalFormatting>
  <conditionalFormatting sqref="G24:G142">
    <cfRule type="expression" priority="8" dxfId="1" stopIfTrue="1">
      <formula>IF(AND(B23&lt;0,B24&lt;0),TRUE,FALSE)</formula>
    </cfRule>
    <cfRule type="expression" priority="39" dxfId="0" stopIfTrue="1">
      <formula>IF(D23=$H$14,TRUE,FALSE)</formula>
    </cfRule>
  </conditionalFormatting>
  <conditionalFormatting sqref="F24:F142">
    <cfRule type="expression" priority="7" dxfId="1" stopIfTrue="1">
      <formula>IF(AND(B23&lt;0,B24&lt;0),TRUE,FALSE)</formula>
    </cfRule>
    <cfRule type="expression" priority="40" dxfId="0" stopIfTrue="1">
      <formula>IF(D23=$H$14,TRUE,FALSE)</formula>
    </cfRule>
  </conditionalFormatting>
  <conditionalFormatting sqref="I24:I142">
    <cfRule type="expression" priority="1" dxfId="1" stopIfTrue="1">
      <formula>IF(AND(B23&lt;0,B24&lt;0),TRUE,FALSE)</formula>
    </cfRule>
    <cfRule type="expression" priority="2" dxfId="28" stopIfTrue="1">
      <formula>IF(D24="TOPLAM",TRUE,FALSE)</formula>
    </cfRule>
  </conditionalFormatting>
  <dataValidations count="1">
    <dataValidation type="decimal" allowBlank="1" showInputMessage="1" showErrorMessage="1" errorTitle="DİKKAT !" error="VERGİ ORANINI SAYI OLARAK GİRMELİSİNİZ!" sqref="H11">
      <formula1>0</formula1>
      <formula2>1000</formula2>
    </dataValidation>
  </dataValidations>
  <printOptions horizontalCentered="1"/>
  <pageMargins left="0.4724409448818898" right="0.4724409448818898" top="0.4330708661417323" bottom="0.7874015748031497" header="0.31496062992125984" footer="0.3937007874015748"/>
  <pageSetup fitToHeight="3" fitToWidth="1" horizontalDpi="600" verticalDpi="600" orientation="portrait" paperSize="9" scale="90" r:id="rId3"/>
  <headerFooter alignWithMargins="0">
    <oddFooter>&amp;C&amp;A&amp;RSayfa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ibrahim.arikan</dc:creator>
  <cp:keywords/>
  <dc:description/>
  <cp:lastModifiedBy>İbrahim</cp:lastModifiedBy>
  <cp:lastPrinted>2007-10-27T18:48:51Z</cp:lastPrinted>
  <dcterms:created xsi:type="dcterms:W3CDTF">2007-02-17T11:32:51Z</dcterms:created>
  <dcterms:modified xsi:type="dcterms:W3CDTF">2013-01-25T09:49:26Z</dcterms:modified>
  <cp:category/>
  <cp:version/>
  <cp:contentType/>
  <cp:contentStatus/>
</cp:coreProperties>
</file>